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2"/>
  </bookViews>
  <sheets>
    <sheet name="Умовн позн" sheetId="1" r:id="rId1"/>
    <sheet name="Показники" sheetId="2" r:id="rId2"/>
    <sheet name="Умов позн 1" sheetId="3" r:id="rId3"/>
  </sheets>
  <definedNames>
    <definedName name="_xlnm.Print_Area" localSheetId="1">'Показники'!$A$2:$BI$30</definedName>
    <definedName name="_xlnm.Print_Area" localSheetId="0">'Умовн позн'!#REF!</definedName>
  </definedNames>
  <calcPr fullCalcOnLoad="1"/>
</workbook>
</file>

<file path=xl/sharedStrings.xml><?xml version="1.0" encoding="utf-8"?>
<sst xmlns="http://schemas.openxmlformats.org/spreadsheetml/2006/main" count="378" uniqueCount="172">
  <si>
    <t>Люксембург</t>
  </si>
  <si>
    <t>Литва</t>
  </si>
  <si>
    <t>Мальта</t>
  </si>
  <si>
    <t>Нидерланды</t>
  </si>
  <si>
    <t>Польша</t>
  </si>
  <si>
    <t>чел.</t>
  </si>
  <si>
    <t>чел/кв. км</t>
  </si>
  <si>
    <t>кв.м.</t>
  </si>
  <si>
    <t>%</t>
  </si>
  <si>
    <t>млдр. кВ-ч</t>
  </si>
  <si>
    <t>млдр.долл.</t>
  </si>
  <si>
    <t>млн. унц. Т</t>
  </si>
  <si>
    <t>шт/1000 чел</t>
  </si>
  <si>
    <t>лет</t>
  </si>
  <si>
    <t>чел/1000</t>
  </si>
  <si>
    <t>тыс.долл.</t>
  </si>
  <si>
    <t>н/д</t>
  </si>
  <si>
    <t>США</t>
  </si>
  <si>
    <t>Канада</t>
  </si>
  <si>
    <t>Китай</t>
  </si>
  <si>
    <t>Азербайжан</t>
  </si>
  <si>
    <t>Казахстан</t>
  </si>
  <si>
    <t>Таджикистан</t>
  </si>
  <si>
    <t>Узбекистан</t>
  </si>
  <si>
    <t>млн.долл.</t>
  </si>
  <si>
    <t>№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</si>
  <si>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</si>
  <si>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</si>
  <si>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</si>
  <si>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</si>
  <si>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</si>
  <si>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</si>
  <si>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</si>
  <si>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</si>
  <si>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</si>
  <si>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</si>
  <si>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</si>
  <si>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</si>
  <si>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</si>
  <si>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</si>
  <si>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</si>
  <si>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</si>
  <si>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</si>
  <si>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</si>
  <si>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</si>
  <si>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</si>
  <si>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</si>
  <si>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</si>
  <si>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</si>
  <si>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</si>
  <si>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</si>
  <si>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</si>
  <si>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</si>
  <si>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</si>
  <si>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</si>
  <si>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</si>
  <si>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</si>
  <si>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</si>
  <si>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</si>
  <si>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</si>
  <si>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</si>
  <si>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</si>
  <si>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</si>
  <si>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</si>
  <si>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</si>
  <si>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</si>
  <si>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Gr</t>
  </si>
  <si>
    <t>Cnt</t>
  </si>
  <si>
    <t>O</t>
  </si>
  <si>
    <t>t</t>
  </si>
  <si>
    <t>Фактори</t>
  </si>
  <si>
    <t>Показники</t>
  </si>
  <si>
    <t>Одиниці вимірювання</t>
  </si>
  <si>
    <t>Країни світу з низьким ВВП  на душу населення від  0$ до 12000$</t>
  </si>
  <si>
    <t>Країни світу з середнім ВВП  на душу населення від  12000$  до 33000$</t>
  </si>
  <si>
    <t>Країни світу з високим ВВП  на душу населення більше 33000 $</t>
  </si>
  <si>
    <t>природні</t>
  </si>
  <si>
    <t>населення</t>
  </si>
  <si>
    <t>демографія</t>
  </si>
  <si>
    <t>економика</t>
  </si>
  <si>
    <t>виробництво</t>
  </si>
  <si>
    <t>комунікація</t>
  </si>
  <si>
    <t xml:space="preserve">загальна площа </t>
  </si>
  <si>
    <t xml:space="preserve">земельна площа </t>
  </si>
  <si>
    <t xml:space="preserve">площа, яка обробляється </t>
  </si>
  <si>
    <t>чисельність населення</t>
  </si>
  <si>
    <t>щільність населення</t>
  </si>
  <si>
    <t xml:space="preserve">вага міського населення </t>
  </si>
  <si>
    <t>вага сільськогосподарського населення доля населения в сельском хозяйстве</t>
  </si>
  <si>
    <t xml:space="preserve">вага населення в промисловості </t>
  </si>
  <si>
    <t xml:space="preserve">вага населення в сфері послуг </t>
  </si>
  <si>
    <t xml:space="preserve">освіченість </t>
  </si>
  <si>
    <t xml:space="preserve">тривалість життя мужчин </t>
  </si>
  <si>
    <t>тривалість життя жінок продолжительность жизни женщин</t>
  </si>
  <si>
    <t xml:space="preserve">народжуваність на  1000 жителів </t>
  </si>
  <si>
    <t>смертність на  1000 жителів</t>
  </si>
  <si>
    <t>природній приріст населення естественный прирост населения</t>
  </si>
  <si>
    <t>дитяча смертність на 1000 жителів</t>
  </si>
  <si>
    <t>обсяг ВВП</t>
  </si>
  <si>
    <t>ВВП на душу населення</t>
  </si>
  <si>
    <t>ріст ВВП річний</t>
  </si>
  <si>
    <t xml:space="preserve">обсяг імпорту </t>
  </si>
  <si>
    <t>обсяг експорту объем экспорта</t>
  </si>
  <si>
    <t>державний  бюджет</t>
  </si>
  <si>
    <t>державні резервигосударственные резервы</t>
  </si>
  <si>
    <t>золотий запас</t>
  </si>
  <si>
    <t>додана вартість сільського господарства, полювання, лісового господарства, рибацтва  (ISIC AB)</t>
  </si>
  <si>
    <t>додана вартість добувної промисловості, утиліти (ISIC C,E)</t>
  </si>
  <si>
    <t>додана вартість виробництва  (ISIC D)</t>
  </si>
  <si>
    <t>додана вартість будівництва (ISIC F)</t>
  </si>
  <si>
    <t>додана вартість оптової та роздрібної торгівлі, ресторанів і готелів  (ISIC GH)</t>
  </si>
  <si>
    <t>додана вартість транспорту, складського господарства та зв'язку  (ISIC Я)</t>
  </si>
  <si>
    <t>додана вартість інших видів діяльності  (ISIC J-P)</t>
  </si>
  <si>
    <t>загальний індекс промислового виробництва . Базовий рік: 2005 = 100</t>
  </si>
  <si>
    <t>індекс промислового виробництва - гірна промисловість, базовий рік : 2005 = 100</t>
  </si>
  <si>
    <t xml:space="preserve">індекс промислового виробництва - промисловість, базовий рік : 2005 = 100 </t>
  </si>
  <si>
    <t xml:space="preserve">індекс промислового виробництва - виробництво електроенергії, газу, пару , базовий рік : 2005 = 100 </t>
  </si>
  <si>
    <t xml:space="preserve">індекс промислового виробництва - вода і послуги водовідведення, базовий рік : 2005 = 100 </t>
  </si>
  <si>
    <t>виробництво електроенергії</t>
  </si>
  <si>
    <t>кількість автомобілів на  1000 жителів</t>
  </si>
  <si>
    <t>кількість телевізорів  на 1000 жителів</t>
  </si>
  <si>
    <t>охоплення Інтернетом</t>
  </si>
  <si>
    <t>Високий  ВВП на душу населення- більше 33000$</t>
  </si>
  <si>
    <t>Середній  ВВП на душу населення-  12000$-33000$</t>
  </si>
  <si>
    <t>Низький  ВВП на душу населення-  0$ - 12000$</t>
  </si>
  <si>
    <t>Критерій</t>
  </si>
  <si>
    <t>кіл-сть країн</t>
  </si>
  <si>
    <t>Киргизія</t>
  </si>
  <si>
    <t>Україна</t>
  </si>
  <si>
    <t>Індія</t>
  </si>
  <si>
    <t>Молдавія</t>
  </si>
  <si>
    <t>Арменія</t>
  </si>
  <si>
    <t>Грузія</t>
  </si>
  <si>
    <t>Албанія</t>
  </si>
  <si>
    <t>Боснія и Герцоговина</t>
  </si>
  <si>
    <t>Сербія</t>
  </si>
  <si>
    <t>ПАР</t>
  </si>
  <si>
    <t>Туркменістан</t>
  </si>
  <si>
    <t>Чорногорія</t>
  </si>
  <si>
    <t>Білорусія</t>
  </si>
  <si>
    <t>Болгарія</t>
  </si>
  <si>
    <t>Румунія</t>
  </si>
  <si>
    <t>Турція</t>
  </si>
  <si>
    <t>Бразилія</t>
  </si>
  <si>
    <t xml:space="preserve">Угорщина </t>
  </si>
  <si>
    <t>Хорватія</t>
  </si>
  <si>
    <t>Латвія</t>
  </si>
  <si>
    <t>Словакія</t>
  </si>
  <si>
    <t>Естонія</t>
  </si>
  <si>
    <t>Чехія</t>
  </si>
  <si>
    <t>Португалія</t>
  </si>
  <si>
    <t>Словенія</t>
  </si>
  <si>
    <t>Греція</t>
  </si>
  <si>
    <t>Південна Корея</t>
  </si>
  <si>
    <t>Республіка Кіпр</t>
  </si>
  <si>
    <t>Іспанія</t>
  </si>
  <si>
    <t>Ізраіль</t>
  </si>
  <si>
    <t>Італія</t>
  </si>
  <si>
    <t>Великобританія</t>
  </si>
  <si>
    <t>Франція</t>
  </si>
  <si>
    <t>Німеччина</t>
  </si>
  <si>
    <t>Ісландія</t>
  </si>
  <si>
    <t>Бельгія</t>
  </si>
  <si>
    <t>Фінляндія</t>
  </si>
  <si>
    <t>Ірландія</t>
  </si>
  <si>
    <t>Австрія</t>
  </si>
  <si>
    <t>Японія</t>
  </si>
  <si>
    <t>Сінгапур</t>
  </si>
  <si>
    <t>Швеція</t>
  </si>
  <si>
    <t>Данія</t>
  </si>
  <si>
    <t>Швейцарія</t>
  </si>
  <si>
    <t>Норвегія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</si>
</sst>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"/>
    <numFmt numFmtId="194" formatCode="000000"/>
    <numFmt numFmtId="195" formatCode="mmm/yyyy"/>
    <numFmt numFmtId="196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8"/>
      <name val="Verdana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54" applyNumberFormat="1" applyFont="1" applyFill="1" applyBorder="1">
      <alignment/>
      <protection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55" applyNumberFormat="1" applyFont="1" applyFill="1" applyBorder="1">
      <alignment/>
      <protection/>
    </xf>
    <xf numFmtId="193" fontId="0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0" fillId="0" borderId="10" xfId="42" applyFont="1" applyFill="1" applyBorder="1" applyAlignment="1" applyProtection="1">
      <alignment/>
      <protection/>
    </xf>
    <xf numFmtId="4" fontId="8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54" applyNumberFormat="1" applyFont="1" applyFill="1" applyBorder="1">
      <alignment/>
      <protection/>
    </xf>
    <xf numFmtId="4" fontId="0" fillId="0" borderId="10" xfId="55" applyNumberFormat="1" applyFont="1" applyFill="1" applyBorder="1">
      <alignment/>
      <protection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2" xfId="54" applyNumberFormat="1" applyFont="1" applyFill="1" applyBorder="1">
      <alignment/>
      <protection/>
    </xf>
    <xf numFmtId="4" fontId="0" fillId="0" borderId="12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54" applyNumberFormat="1" applyFont="1" applyFill="1" applyBorder="1">
      <alignment/>
      <protection/>
    </xf>
    <xf numFmtId="4" fontId="0" fillId="0" borderId="0" xfId="55" applyNumberFormat="1" applyFont="1" applyFill="1" applyBorder="1">
      <alignment/>
      <protection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53" applyNumberFormat="1" applyFont="1" applyFill="1" applyBorder="1">
      <alignment/>
      <protection/>
    </xf>
    <xf numFmtId="0" fontId="0" fillId="0" borderId="12" xfId="42" applyFont="1" applyFill="1" applyBorder="1" applyAlignment="1" applyProtection="1">
      <alignment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42" applyFont="1" applyFill="1" applyBorder="1" applyAlignment="1" applyProtection="1">
      <alignment/>
      <protection/>
    </xf>
    <xf numFmtId="4" fontId="9" fillId="0" borderId="13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34" borderId="10" xfId="0" applyNumberFormat="1" applyFont="1" applyFill="1" applyBorder="1" applyAlignment="1">
      <alignment/>
    </xf>
    <xf numFmtId="192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4" fontId="0" fillId="0" borderId="10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12" xfId="53" applyNumberFormat="1" applyFont="1" applyFill="1" applyBorder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193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4" fontId="9" fillId="35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54" applyNumberFormat="1" applyFont="1" applyFill="1" applyBorder="1">
      <alignment/>
      <protection/>
    </xf>
    <xf numFmtId="2" fontId="0" fillId="0" borderId="0" xfId="53" applyNumberFormat="1" applyFont="1" applyFill="1" applyBorder="1">
      <alignment/>
      <protection/>
    </xf>
    <xf numFmtId="2" fontId="0" fillId="0" borderId="0" xfId="55" applyNumberFormat="1" applyFont="1" applyFill="1" applyBorder="1">
      <alignment/>
      <protection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0" borderId="10" xfId="42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7" fillId="36" borderId="11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ВП на душу насел в тек ценах" xfId="53"/>
    <cellStyle name="Обычный_ВВП по расходам (експорт, импорт)" xfId="54"/>
    <cellStyle name="Обычный_Темп роста ВВП %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9"/>
  <sheetViews>
    <sheetView zoomScalePageLayoutView="0" workbookViewId="0" topLeftCell="A32">
      <selection activeCell="A53" sqref="A53"/>
    </sheetView>
  </sheetViews>
  <sheetFormatPr defaultColWidth="9.00390625" defaultRowHeight="12.75"/>
  <cols>
    <col min="2" max="30" width="9.125" style="13" customWidth="1"/>
  </cols>
  <sheetData>
    <row r="1" spans="1:32" ht="12.75">
      <c r="A1" s="7" t="s">
        <v>68</v>
      </c>
      <c r="B1" s="16" t="s">
        <v>26</v>
      </c>
      <c r="C1" s="16" t="s">
        <v>27</v>
      </c>
      <c r="D1" s="16" t="s">
        <v>28</v>
      </c>
      <c r="E1" s="16" t="s">
        <v>29</v>
      </c>
      <c r="F1" s="16" t="s">
        <v>30</v>
      </c>
      <c r="G1" s="16" t="s">
        <v>31</v>
      </c>
      <c r="H1" s="16" t="s">
        <v>32</v>
      </c>
      <c r="I1" s="16" t="s">
        <v>33</v>
      </c>
      <c r="J1" s="16" t="s">
        <v>34</v>
      </c>
      <c r="K1" s="16" t="s">
        <v>35</v>
      </c>
      <c r="L1" s="13" t="s">
        <v>36</v>
      </c>
      <c r="M1" s="13" t="s">
        <v>37</v>
      </c>
      <c r="N1" s="13" t="s">
        <v>38</v>
      </c>
      <c r="O1" s="13" t="s">
        <v>39</v>
      </c>
      <c r="P1" s="13" t="s">
        <v>40</v>
      </c>
      <c r="Q1" s="13" t="s">
        <v>41</v>
      </c>
      <c r="R1" s="13" t="s">
        <v>42</v>
      </c>
      <c r="S1" s="13" t="s">
        <v>43</v>
      </c>
      <c r="T1" s="13" t="s">
        <v>44</v>
      </c>
      <c r="U1" s="13" t="s">
        <v>45</v>
      </c>
      <c r="V1" s="13" t="s">
        <v>46</v>
      </c>
      <c r="W1" s="13" t="s">
        <v>47</v>
      </c>
      <c r="X1" s="13" t="s">
        <v>48</v>
      </c>
      <c r="Y1" s="13" t="s">
        <v>50</v>
      </c>
      <c r="Z1" s="13" t="s">
        <v>51</v>
      </c>
      <c r="AA1" s="13" t="s">
        <v>52</v>
      </c>
      <c r="AB1" s="13" t="s">
        <v>62</v>
      </c>
      <c r="AC1" s="13" t="s">
        <v>64</v>
      </c>
      <c r="AD1" s="13" t="s">
        <v>65</v>
      </c>
      <c r="AE1" s="11"/>
      <c r="AF1" s="11"/>
    </row>
    <row r="2" spans="1:33" ht="12.75">
      <c r="A2" s="7">
        <v>1</v>
      </c>
      <c r="B2" s="16">
        <v>143100</v>
      </c>
      <c r="C2" s="16">
        <v>141510</v>
      </c>
      <c r="D2" s="16">
        <v>5.3</v>
      </c>
      <c r="E2" s="16">
        <v>800899</v>
      </c>
      <c r="F2" s="16">
        <v>54.9</v>
      </c>
      <c r="G2" s="16">
        <v>26.5</v>
      </c>
      <c r="H2" s="16">
        <v>49.8</v>
      </c>
      <c r="I2" s="16">
        <v>12.8</v>
      </c>
      <c r="J2" s="16">
        <v>37.4</v>
      </c>
      <c r="K2" s="16">
        <v>99.7</v>
      </c>
      <c r="L2" s="16">
        <v>63.3</v>
      </c>
      <c r="M2" s="13">
        <v>69.6</v>
      </c>
      <c r="N2" s="13">
        <v>25.9</v>
      </c>
      <c r="O2" s="13">
        <v>6.5</v>
      </c>
      <c r="P2" s="13">
        <v>1.94</v>
      </c>
      <c r="Q2" s="13">
        <v>37.3</v>
      </c>
      <c r="R2" s="13">
        <v>7633.07112250121</v>
      </c>
      <c r="S2" s="13">
        <v>953.062885894628</v>
      </c>
      <c r="T2" s="13">
        <v>7.5</v>
      </c>
      <c r="U2" s="13">
        <v>5486.01763581197</v>
      </c>
      <c r="V2" s="13">
        <v>1358.42264808056</v>
      </c>
      <c r="W2" s="13">
        <v>1.8</v>
      </c>
      <c r="X2" s="13">
        <v>289.3</v>
      </c>
      <c r="Y2" s="13">
        <v>23.1</v>
      </c>
      <c r="Z2" s="13">
        <v>0</v>
      </c>
      <c r="AA2" s="13">
        <v>16.2</v>
      </c>
      <c r="AB2" s="13">
        <v>15.9</v>
      </c>
      <c r="AC2" s="13">
        <v>386</v>
      </c>
      <c r="AD2" s="13">
        <v>13</v>
      </c>
      <c r="AE2" s="11"/>
      <c r="AF2" s="11"/>
      <c r="AG2" s="11"/>
    </row>
    <row r="3" spans="1:33" ht="12.75">
      <c r="A3" s="59">
        <v>2</v>
      </c>
      <c r="B3" s="59">
        <v>199951</v>
      </c>
      <c r="C3" s="59">
        <v>191801</v>
      </c>
      <c r="D3" s="16">
        <v>6.7</v>
      </c>
      <c r="E3" s="16">
        <v>5474213</v>
      </c>
      <c r="F3" s="16">
        <v>28.7</v>
      </c>
      <c r="G3" s="16">
        <v>35.3</v>
      </c>
      <c r="H3" s="16">
        <v>48</v>
      </c>
      <c r="I3" s="16">
        <v>12.5</v>
      </c>
      <c r="J3" s="16">
        <v>39.5</v>
      </c>
      <c r="K3" s="16">
        <v>99.2</v>
      </c>
      <c r="L3" s="16">
        <v>65.3</v>
      </c>
      <c r="M3" s="13">
        <v>73.9</v>
      </c>
      <c r="N3" s="13">
        <v>23.9</v>
      </c>
      <c r="O3" s="13">
        <v>6.9</v>
      </c>
      <c r="P3" s="13">
        <v>1.7</v>
      </c>
      <c r="Q3" s="13">
        <v>30.8</v>
      </c>
      <c r="R3" s="13">
        <v>6474.9169771438</v>
      </c>
      <c r="S3" s="13">
        <v>1182.80325905181</v>
      </c>
      <c r="T3" s="13">
        <v>-0.899684638330611</v>
      </c>
      <c r="U3" s="13">
        <v>6455.310335036121</v>
      </c>
      <c r="V3" s="13">
        <v>3202.5160739345797</v>
      </c>
      <c r="W3" s="13">
        <v>2</v>
      </c>
      <c r="X3" s="13">
        <v>1.7</v>
      </c>
      <c r="Y3" s="13">
        <v>19.5</v>
      </c>
      <c r="Z3" s="13">
        <v>4.8</v>
      </c>
      <c r="AA3" s="13">
        <v>13.9</v>
      </c>
      <c r="AB3" s="13">
        <v>10.9</v>
      </c>
      <c r="AC3" s="13">
        <v>224</v>
      </c>
      <c r="AD3" s="13">
        <v>20</v>
      </c>
      <c r="AE3" s="11"/>
      <c r="AF3" s="11"/>
      <c r="AG3" s="11"/>
    </row>
    <row r="4" spans="1:33" s="6" customFormat="1" ht="12.75">
      <c r="A4" s="15">
        <v>3</v>
      </c>
      <c r="B4" s="16">
        <v>603550</v>
      </c>
      <c r="C4" s="16">
        <v>579330</v>
      </c>
      <c r="D4" s="16">
        <v>56.1</v>
      </c>
      <c r="E4" s="16">
        <v>42789472</v>
      </c>
      <c r="F4" s="16">
        <v>73.8</v>
      </c>
      <c r="G4" s="16">
        <v>68.9</v>
      </c>
      <c r="H4" s="16">
        <v>15.8</v>
      </c>
      <c r="I4" s="16">
        <v>18.5</v>
      </c>
      <c r="J4" s="16">
        <v>65.7</v>
      </c>
      <c r="K4" s="16">
        <v>99.7</v>
      </c>
      <c r="L4" s="16">
        <v>66.34</v>
      </c>
      <c r="M4" s="13">
        <v>76.22</v>
      </c>
      <c r="N4" s="13">
        <v>11.1</v>
      </c>
      <c r="O4" s="13">
        <v>14.6</v>
      </c>
      <c r="P4" s="13">
        <v>-0.53</v>
      </c>
      <c r="Q4" s="13">
        <v>7.7</v>
      </c>
      <c r="R4" s="13">
        <v>63704.26</v>
      </c>
      <c r="S4" s="13">
        <v>1476.74</v>
      </c>
      <c r="T4" s="13">
        <v>1.2</v>
      </c>
      <c r="U4" s="13">
        <v>30960.69982</v>
      </c>
      <c r="V4" s="13">
        <v>31341.6598</v>
      </c>
      <c r="W4" s="13">
        <v>0.51698</v>
      </c>
      <c r="X4" s="13">
        <v>13.148</v>
      </c>
      <c r="Y4" s="13">
        <v>8.9</v>
      </c>
      <c r="Z4" s="13">
        <v>12.1</v>
      </c>
      <c r="AA4" s="13">
        <v>14.4</v>
      </c>
      <c r="AB4" s="13">
        <v>164.5</v>
      </c>
      <c r="AC4" s="13">
        <v>433</v>
      </c>
      <c r="AD4" s="13">
        <v>30.6</v>
      </c>
      <c r="AE4" s="12"/>
      <c r="AF4" s="12"/>
      <c r="AG4" s="12"/>
    </row>
    <row r="5" spans="1:33" s="5" customFormat="1" ht="12.75">
      <c r="A5" s="7">
        <v>4</v>
      </c>
      <c r="B5" s="16">
        <v>3287263</v>
      </c>
      <c r="C5" s="16">
        <v>2973193</v>
      </c>
      <c r="D5" s="16">
        <v>53.1</v>
      </c>
      <c r="E5" s="16">
        <v>1236686732</v>
      </c>
      <c r="F5" s="16">
        <v>405.3</v>
      </c>
      <c r="G5" s="16">
        <v>31.3</v>
      </c>
      <c r="H5" s="16">
        <v>52</v>
      </c>
      <c r="I5" s="16">
        <v>14</v>
      </c>
      <c r="J5" s="16">
        <v>34</v>
      </c>
      <c r="K5" s="16">
        <v>62.8</v>
      </c>
      <c r="L5" s="16">
        <v>66.1</v>
      </c>
      <c r="M5" s="13">
        <v>68.3</v>
      </c>
      <c r="N5" s="13">
        <v>20.6</v>
      </c>
      <c r="O5" s="13">
        <v>7.4</v>
      </c>
      <c r="P5" s="13">
        <v>1.32</v>
      </c>
      <c r="Q5" s="13">
        <v>46.1</v>
      </c>
      <c r="R5" s="13">
        <v>1875213.1004786298</v>
      </c>
      <c r="S5" s="13">
        <v>1516.32022237838</v>
      </c>
      <c r="T5" s="13">
        <v>3.23694327305237</v>
      </c>
      <c r="U5" s="13">
        <v>591377.7347504899</v>
      </c>
      <c r="V5" s="13">
        <v>446830.954945896</v>
      </c>
      <c r="W5" s="13">
        <v>308.8</v>
      </c>
      <c r="X5" s="13">
        <v>271.3</v>
      </c>
      <c r="Y5" s="13">
        <v>17.4</v>
      </c>
      <c r="Z5" s="13">
        <v>4.1</v>
      </c>
      <c r="AA5" s="13">
        <v>13.5</v>
      </c>
      <c r="AB5" s="13">
        <v>880</v>
      </c>
      <c r="AC5" s="13">
        <v>137</v>
      </c>
      <c r="AD5" s="13">
        <v>10.1</v>
      </c>
      <c r="AE5" s="11"/>
      <c r="AF5" s="11"/>
      <c r="AG5" s="11"/>
    </row>
    <row r="6" spans="1:33" ht="12.75">
      <c r="A6" s="7">
        <v>5</v>
      </c>
      <c r="B6" s="16">
        <v>447400</v>
      </c>
      <c r="C6" s="16">
        <v>425400</v>
      </c>
      <c r="D6" s="16">
        <v>10.1</v>
      </c>
      <c r="E6" s="16">
        <v>28541423</v>
      </c>
      <c r="F6" s="16">
        <v>66.7</v>
      </c>
      <c r="G6" s="16">
        <v>36.2</v>
      </c>
      <c r="H6" s="16">
        <v>44</v>
      </c>
      <c r="I6" s="16">
        <v>20</v>
      </c>
      <c r="J6" s="16">
        <v>36</v>
      </c>
      <c r="K6" s="16">
        <v>99.4</v>
      </c>
      <c r="L6" s="16">
        <v>69.7</v>
      </c>
      <c r="M6" s="13">
        <v>76</v>
      </c>
      <c r="N6" s="13">
        <v>17.3</v>
      </c>
      <c r="O6" s="13">
        <v>5.3</v>
      </c>
      <c r="P6" s="13">
        <v>1.2</v>
      </c>
      <c r="Q6" s="13">
        <v>21.2</v>
      </c>
      <c r="R6" s="13">
        <v>51413.530508346295</v>
      </c>
      <c r="S6" s="13">
        <v>1801.36535267868</v>
      </c>
      <c r="T6" s="13">
        <v>7.36393081290765</v>
      </c>
      <c r="U6" s="13">
        <v>15372.5933629361</v>
      </c>
      <c r="V6" s="13">
        <v>16183.719205010999</v>
      </c>
      <c r="W6" s="13">
        <v>14.8</v>
      </c>
      <c r="X6" s="13">
        <v>271.3</v>
      </c>
      <c r="Y6" s="13">
        <v>19.8</v>
      </c>
      <c r="Z6" s="13">
        <v>4.2</v>
      </c>
      <c r="AA6" s="13">
        <v>21.9</v>
      </c>
      <c r="AB6" s="13">
        <v>47.4</v>
      </c>
      <c r="AC6" s="13">
        <v>226</v>
      </c>
      <c r="AD6" s="13">
        <v>30.2</v>
      </c>
      <c r="AE6" s="11"/>
      <c r="AF6" s="11"/>
      <c r="AG6" s="11"/>
    </row>
    <row r="7" spans="1:33" s="5" customFormat="1" ht="12.75">
      <c r="A7" s="7">
        <v>6</v>
      </c>
      <c r="B7" s="16">
        <v>33851</v>
      </c>
      <c r="C7" s="16">
        <v>32891</v>
      </c>
      <c r="D7" s="16">
        <v>55.2</v>
      </c>
      <c r="E7" s="16">
        <v>3514381</v>
      </c>
      <c r="F7" s="16">
        <v>111.2</v>
      </c>
      <c r="G7" s="16">
        <v>47.7</v>
      </c>
      <c r="H7" s="16">
        <v>27.5</v>
      </c>
      <c r="I7" s="16">
        <v>12.7</v>
      </c>
      <c r="J7" s="16">
        <v>59.8</v>
      </c>
      <c r="K7" s="16">
        <v>98.5</v>
      </c>
      <c r="L7" s="16">
        <v>65.6</v>
      </c>
      <c r="M7" s="13">
        <v>73.6</v>
      </c>
      <c r="N7" s="13">
        <v>12.5</v>
      </c>
      <c r="O7" s="13">
        <v>12.6</v>
      </c>
      <c r="P7" s="13">
        <v>-0.01</v>
      </c>
      <c r="Q7" s="13">
        <v>13.7</v>
      </c>
      <c r="R7" s="13">
        <v>7253.253047947661</v>
      </c>
      <c r="S7" s="13">
        <v>2063.87783451699</v>
      </c>
      <c r="T7" s="13">
        <v>-0.816504663103201</v>
      </c>
      <c r="U7" s="13">
        <v>6118.29662544073</v>
      </c>
      <c r="V7" s="13">
        <v>3175.30302841457</v>
      </c>
      <c r="W7" s="13">
        <v>2.7</v>
      </c>
      <c r="X7" s="13">
        <v>1.96</v>
      </c>
      <c r="Y7" s="13">
        <v>12.8</v>
      </c>
      <c r="Z7" s="13">
        <v>3.1</v>
      </c>
      <c r="AA7" s="13">
        <v>13.3</v>
      </c>
      <c r="AB7" s="13">
        <v>3.4</v>
      </c>
      <c r="AC7" s="13">
        <v>310</v>
      </c>
      <c r="AD7" s="13">
        <v>38</v>
      </c>
      <c r="AE7" s="11"/>
      <c r="AF7" s="11"/>
      <c r="AG7" s="11"/>
    </row>
    <row r="8" spans="1:33" s="2" customFormat="1" ht="12.75">
      <c r="A8" s="15">
        <v>7</v>
      </c>
      <c r="B8" s="16">
        <v>29743</v>
      </c>
      <c r="C8" s="16">
        <v>28203</v>
      </c>
      <c r="D8" s="16">
        <v>16.1</v>
      </c>
      <c r="E8" s="16">
        <v>2969081</v>
      </c>
      <c r="F8" s="16">
        <v>105.3</v>
      </c>
      <c r="G8" s="16">
        <v>64.1</v>
      </c>
      <c r="H8" s="16">
        <v>44.2</v>
      </c>
      <c r="I8" s="16">
        <v>16.8</v>
      </c>
      <c r="J8" s="16">
        <v>39</v>
      </c>
      <c r="K8" s="16">
        <v>99.6</v>
      </c>
      <c r="L8" s="16">
        <v>69.9</v>
      </c>
      <c r="M8" s="13">
        <v>77.6</v>
      </c>
      <c r="N8" s="13">
        <v>12.9</v>
      </c>
      <c r="O8" s="13">
        <v>8.5</v>
      </c>
      <c r="P8" s="13">
        <v>0.44</v>
      </c>
      <c r="Q8" s="13">
        <v>18.2</v>
      </c>
      <c r="R8" s="13">
        <v>9950.197236479611</v>
      </c>
      <c r="S8" s="13">
        <v>3351.27173575918</v>
      </c>
      <c r="T8" s="13">
        <v>7.15177317533788</v>
      </c>
      <c r="U8" s="13">
        <v>4902.29891051499</v>
      </c>
      <c r="V8" s="13">
        <v>2495.68891395853</v>
      </c>
      <c r="W8" s="13">
        <v>2.6</v>
      </c>
      <c r="X8" s="13">
        <v>1.9</v>
      </c>
      <c r="Y8" s="13">
        <v>20.9</v>
      </c>
      <c r="Z8" s="13">
        <v>8</v>
      </c>
      <c r="AA8" s="13">
        <v>10.9</v>
      </c>
      <c r="AB8" s="13">
        <v>5.5</v>
      </c>
      <c r="AC8" s="13">
        <v>293</v>
      </c>
      <c r="AD8" s="13">
        <v>39.2</v>
      </c>
      <c r="AE8" s="12"/>
      <c r="AF8" s="12"/>
      <c r="AG8" s="12"/>
    </row>
    <row r="9" spans="1:33" ht="12.75">
      <c r="A9" s="7">
        <v>8</v>
      </c>
      <c r="B9" s="16">
        <v>69700</v>
      </c>
      <c r="C9" s="16">
        <v>69700</v>
      </c>
      <c r="D9" s="16">
        <v>6.4</v>
      </c>
      <c r="E9" s="16">
        <v>4358242</v>
      </c>
      <c r="F9" s="16">
        <v>65.6</v>
      </c>
      <c r="G9" s="16">
        <v>52.8</v>
      </c>
      <c r="H9" s="16">
        <v>55.6</v>
      </c>
      <c r="I9" s="16">
        <v>8.9</v>
      </c>
      <c r="J9" s="16">
        <v>35.5</v>
      </c>
      <c r="K9" s="16">
        <v>99.7</v>
      </c>
      <c r="L9" s="16">
        <v>74</v>
      </c>
      <c r="M9" s="13">
        <v>81</v>
      </c>
      <c r="N9" s="13">
        <v>10.8</v>
      </c>
      <c r="O9" s="13">
        <v>10.1</v>
      </c>
      <c r="P9" s="13">
        <v>0.07</v>
      </c>
      <c r="Q9" s="13">
        <v>14.7</v>
      </c>
      <c r="R9" s="13">
        <v>15829.7004038335</v>
      </c>
      <c r="S9" s="13">
        <v>3632.12974493694</v>
      </c>
      <c r="T9" s="13">
        <v>6.11493174367546</v>
      </c>
      <c r="U9" s="13">
        <v>9147.37698098926</v>
      </c>
      <c r="V9" s="13">
        <v>6085.106684498201</v>
      </c>
      <c r="W9" s="13">
        <v>4.7</v>
      </c>
      <c r="X9" s="13">
        <v>2.8</v>
      </c>
      <c r="Y9" s="13">
        <v>8.3</v>
      </c>
      <c r="Z9" s="13">
        <v>3.7</v>
      </c>
      <c r="AA9" s="13">
        <v>13.2</v>
      </c>
      <c r="AB9" s="13">
        <v>8.4</v>
      </c>
      <c r="AC9" s="13">
        <v>450</v>
      </c>
      <c r="AD9" s="13">
        <v>36.6</v>
      </c>
      <c r="AE9" s="11"/>
      <c r="AF9" s="11"/>
      <c r="AG9" s="11"/>
    </row>
    <row r="10" spans="1:33" ht="12.75">
      <c r="A10" s="7">
        <v>9</v>
      </c>
      <c r="B10" s="16">
        <v>28748</v>
      </c>
      <c r="C10" s="16">
        <v>27398</v>
      </c>
      <c r="D10" s="16">
        <v>22.3</v>
      </c>
      <c r="E10" s="16">
        <v>3162083</v>
      </c>
      <c r="F10" s="16">
        <v>109.6</v>
      </c>
      <c r="G10" s="16">
        <v>53.4</v>
      </c>
      <c r="H10" s="16">
        <v>47.8</v>
      </c>
      <c r="I10" s="16">
        <v>23</v>
      </c>
      <c r="J10" s="16">
        <v>29.2</v>
      </c>
      <c r="K10" s="16">
        <v>95.9</v>
      </c>
      <c r="L10" s="16">
        <v>75</v>
      </c>
      <c r="M10" s="13">
        <v>80.5</v>
      </c>
      <c r="N10" s="13">
        <v>12.4</v>
      </c>
      <c r="O10" s="13">
        <v>6.3</v>
      </c>
      <c r="P10" s="13">
        <v>0.61</v>
      </c>
      <c r="Q10" s="13">
        <v>14.1</v>
      </c>
      <c r="R10" s="13">
        <v>12044.4647041446</v>
      </c>
      <c r="S10" s="13">
        <v>3809.02863844643</v>
      </c>
      <c r="T10" s="13">
        <v>1.29999999996611</v>
      </c>
      <c r="U10" s="13">
        <v>6666.59377669253</v>
      </c>
      <c r="V10" s="13">
        <v>4292.40555101157</v>
      </c>
      <c r="W10" s="13">
        <v>3.7</v>
      </c>
      <c r="X10" s="13">
        <v>2.4</v>
      </c>
      <c r="Y10" s="13">
        <v>20.4</v>
      </c>
      <c r="Z10" s="13">
        <v>3.9</v>
      </c>
      <c r="AA10" s="13">
        <v>7</v>
      </c>
      <c r="AB10" s="13">
        <v>5.2</v>
      </c>
      <c r="AC10" s="13">
        <v>190</v>
      </c>
      <c r="AD10" s="13">
        <v>49</v>
      </c>
      <c r="AE10" s="11"/>
      <c r="AF10" s="11"/>
      <c r="AG10" s="11"/>
    </row>
    <row r="11" spans="1:33" ht="12.75">
      <c r="A11" s="7">
        <v>10</v>
      </c>
      <c r="B11" s="16">
        <v>51197</v>
      </c>
      <c r="C11" s="16">
        <v>51187</v>
      </c>
      <c r="D11" s="16">
        <v>19.5</v>
      </c>
      <c r="E11" s="16">
        <v>3833916</v>
      </c>
      <c r="F11" s="16">
        <v>75.8</v>
      </c>
      <c r="G11" s="16">
        <v>48.3</v>
      </c>
      <c r="H11" s="16">
        <v>20.4</v>
      </c>
      <c r="I11" s="16">
        <v>32.6</v>
      </c>
      <c r="J11" s="16">
        <v>47</v>
      </c>
      <c r="K11" s="16">
        <v>97.9</v>
      </c>
      <c r="L11" s="16">
        <v>72.9</v>
      </c>
      <c r="M11" s="13">
        <v>79.1</v>
      </c>
      <c r="N11" s="13">
        <v>8.9</v>
      </c>
      <c r="O11" s="13">
        <v>9.4</v>
      </c>
      <c r="P11" s="13">
        <v>-0.05</v>
      </c>
      <c r="Q11" s="13">
        <v>6.1</v>
      </c>
      <c r="R11" s="13">
        <v>17318.5747882796</v>
      </c>
      <c r="S11" s="13">
        <v>4517.20246042939</v>
      </c>
      <c r="T11" s="13">
        <v>-0.700000000000001</v>
      </c>
      <c r="U11" s="13">
        <v>9275.95530642198</v>
      </c>
      <c r="V11" s="13">
        <v>5035.92235937306</v>
      </c>
      <c r="W11" s="13">
        <v>9</v>
      </c>
      <c r="X11" s="13">
        <v>4.1</v>
      </c>
      <c r="Y11" s="13">
        <v>8.3</v>
      </c>
      <c r="Z11" s="13">
        <v>7.6</v>
      </c>
      <c r="AA11" s="13">
        <v>13.2</v>
      </c>
      <c r="AB11" s="13">
        <v>15</v>
      </c>
      <c r="AC11" s="13">
        <v>282</v>
      </c>
      <c r="AD11" s="13">
        <v>60</v>
      </c>
      <c r="AE11" s="11"/>
      <c r="AF11" s="11"/>
      <c r="AG11" s="11"/>
    </row>
    <row r="12" spans="1:33" ht="12.75">
      <c r="A12" s="7">
        <v>11</v>
      </c>
      <c r="B12" s="16">
        <v>77474</v>
      </c>
      <c r="C12" s="16">
        <v>77474</v>
      </c>
      <c r="D12" s="16">
        <v>37.7</v>
      </c>
      <c r="E12" s="16">
        <v>9552553</v>
      </c>
      <c r="F12" s="16">
        <v>93.9</v>
      </c>
      <c r="G12" s="16">
        <v>56.4</v>
      </c>
      <c r="H12" s="16">
        <v>21.9</v>
      </c>
      <c r="I12" s="16">
        <v>19.5</v>
      </c>
      <c r="J12" s="16">
        <v>58.6</v>
      </c>
      <c r="K12" s="16">
        <v>97.9</v>
      </c>
      <c r="L12" s="16">
        <v>71.7</v>
      </c>
      <c r="M12" s="13">
        <v>77.6</v>
      </c>
      <c r="N12" s="13">
        <v>9.2</v>
      </c>
      <c r="O12" s="13">
        <v>13.8</v>
      </c>
      <c r="P12" s="13">
        <v>-0.46</v>
      </c>
      <c r="Q12" s="13">
        <v>6.4</v>
      </c>
      <c r="R12" s="13">
        <v>38490.873318756894</v>
      </c>
      <c r="S12" s="13">
        <v>5314.81497900937</v>
      </c>
      <c r="T12" s="13">
        <v>-1.74632884164313</v>
      </c>
      <c r="U12" s="13">
        <v>22199.340543960498</v>
      </c>
      <c r="V12" s="13">
        <v>15341.218950374701</v>
      </c>
      <c r="W12" s="13">
        <v>19.6</v>
      </c>
      <c r="X12" s="13">
        <v>14.9</v>
      </c>
      <c r="Y12" s="13">
        <v>10.2</v>
      </c>
      <c r="Z12" s="13">
        <v>7.2</v>
      </c>
      <c r="AA12" s="13">
        <v>16.6</v>
      </c>
      <c r="AB12" s="13">
        <v>35.4</v>
      </c>
      <c r="AC12" s="13">
        <v>248</v>
      </c>
      <c r="AD12" s="13">
        <v>42.2</v>
      </c>
      <c r="AE12" s="11"/>
      <c r="AF12" s="11"/>
      <c r="AG12" s="11"/>
    </row>
    <row r="13" spans="1:30" ht="12.75">
      <c r="A13" s="7">
        <v>12</v>
      </c>
      <c r="B13" s="16">
        <v>1219602</v>
      </c>
      <c r="C13" s="16">
        <v>1219090</v>
      </c>
      <c r="D13" s="16">
        <v>10.4</v>
      </c>
      <c r="E13" s="16">
        <v>55313727</v>
      </c>
      <c r="F13" s="16">
        <v>45.3</v>
      </c>
      <c r="G13" s="16">
        <v>31.3</v>
      </c>
      <c r="H13" s="16">
        <v>36</v>
      </c>
      <c r="I13" s="16">
        <v>20.6</v>
      </c>
      <c r="J13" s="16">
        <v>43.4</v>
      </c>
      <c r="K13" s="16">
        <v>59.3</v>
      </c>
      <c r="L13" s="16">
        <v>60.6</v>
      </c>
      <c r="M13" s="13">
        <v>63.1</v>
      </c>
      <c r="N13" s="13">
        <v>20.2</v>
      </c>
      <c r="O13" s="13">
        <v>9.46</v>
      </c>
      <c r="P13" s="13">
        <v>22.4</v>
      </c>
      <c r="Q13" s="13">
        <v>33.6</v>
      </c>
      <c r="R13" s="13">
        <v>31729</v>
      </c>
      <c r="S13" s="13">
        <v>5736</v>
      </c>
      <c r="T13" s="13">
        <v>1.4</v>
      </c>
      <c r="U13" s="13">
        <v>115940</v>
      </c>
      <c r="V13" s="13">
        <v>1094240</v>
      </c>
      <c r="W13" s="13">
        <v>19.6</v>
      </c>
      <c r="X13" s="13">
        <v>4.912</v>
      </c>
      <c r="Y13" s="13">
        <v>17.8</v>
      </c>
      <c r="Z13" s="13">
        <v>4.5</v>
      </c>
      <c r="AA13" s="13">
        <v>15.4</v>
      </c>
      <c r="AB13" s="13">
        <v>253</v>
      </c>
      <c r="AC13" s="13">
        <v>220</v>
      </c>
      <c r="AD13" s="13">
        <v>10.1</v>
      </c>
    </row>
    <row r="14" spans="1:30" ht="12.75">
      <c r="A14" s="59">
        <v>13</v>
      </c>
      <c r="B14" s="16">
        <v>488100</v>
      </c>
      <c r="C14" s="16">
        <v>469930</v>
      </c>
      <c r="D14" s="16">
        <v>3.9</v>
      </c>
      <c r="E14" s="16">
        <v>5172931</v>
      </c>
      <c r="F14" s="16">
        <v>10.8</v>
      </c>
      <c r="G14" s="16">
        <v>48.7</v>
      </c>
      <c r="H14" s="16">
        <v>48.2</v>
      </c>
      <c r="I14" s="16">
        <v>14</v>
      </c>
      <c r="J14" s="16">
        <v>37.8</v>
      </c>
      <c r="K14" s="16">
        <v>99.6</v>
      </c>
      <c r="L14" s="16">
        <v>65.9</v>
      </c>
      <c r="M14" s="13">
        <v>72</v>
      </c>
      <c r="N14" s="13">
        <v>19.6</v>
      </c>
      <c r="O14" s="13">
        <v>6.2</v>
      </c>
      <c r="P14" s="13">
        <v>1.33</v>
      </c>
      <c r="Q14" s="13">
        <v>40.9</v>
      </c>
      <c r="R14" s="13">
        <v>33465.7159010526</v>
      </c>
      <c r="S14" s="13">
        <v>6469.39151151497</v>
      </c>
      <c r="T14" s="13">
        <v>7.96782266535894</v>
      </c>
      <c r="U14" s="13">
        <v>15164.1550761404</v>
      </c>
      <c r="V14" s="13">
        <v>25682.1135192982</v>
      </c>
      <c r="W14" s="13">
        <v>4.1</v>
      </c>
      <c r="X14" s="13">
        <v>4.912</v>
      </c>
      <c r="Y14" s="13">
        <v>13.8</v>
      </c>
      <c r="Z14" s="13">
        <v>2.4</v>
      </c>
      <c r="AA14" s="13">
        <v>39.3</v>
      </c>
      <c r="AB14" s="13">
        <v>15</v>
      </c>
      <c r="AC14" s="13">
        <v>190</v>
      </c>
      <c r="AD14" s="13">
        <v>5</v>
      </c>
    </row>
    <row r="15" spans="1:30" ht="12.75">
      <c r="A15" s="15">
        <v>14</v>
      </c>
      <c r="B15" s="16">
        <v>13812</v>
      </c>
      <c r="C15" s="16">
        <v>13452</v>
      </c>
      <c r="D15" s="16">
        <v>12.9</v>
      </c>
      <c r="E15" s="16">
        <v>621081</v>
      </c>
      <c r="F15" s="16">
        <v>48.6</v>
      </c>
      <c r="G15" s="16">
        <v>63.3</v>
      </c>
      <c r="H15" s="16">
        <v>6.3</v>
      </c>
      <c r="I15" s="16">
        <v>20.9</v>
      </c>
      <c r="J15" s="16">
        <v>72.8</v>
      </c>
      <c r="K15" s="16">
        <v>98.4</v>
      </c>
      <c r="L15" s="16">
        <v>75</v>
      </c>
      <c r="M15" s="13">
        <v>81.1</v>
      </c>
      <c r="N15" s="13">
        <v>10.9</v>
      </c>
      <c r="O15" s="13">
        <v>9</v>
      </c>
      <c r="P15" s="13">
        <v>0.19</v>
      </c>
      <c r="Q15" s="13">
        <v>9.3</v>
      </c>
      <c r="R15" s="13">
        <v>4045.84721534883</v>
      </c>
      <c r="S15" s="13">
        <v>6514.2021980206</v>
      </c>
      <c r="T15" s="13">
        <v>-2.54580928764461</v>
      </c>
      <c r="U15" s="13">
        <v>2783.50097709569</v>
      </c>
      <c r="V15" s="13">
        <v>1785.22603485078</v>
      </c>
      <c r="W15" s="13">
        <v>1.9</v>
      </c>
      <c r="X15" s="13">
        <v>0.3927</v>
      </c>
      <c r="Y15" s="13">
        <v>8.8</v>
      </c>
      <c r="Z15" s="13">
        <v>7.3</v>
      </c>
      <c r="AA15" s="13">
        <v>5.1</v>
      </c>
      <c r="AB15" s="13">
        <v>2.6</v>
      </c>
      <c r="AC15" s="13">
        <v>26.8</v>
      </c>
      <c r="AD15" s="13">
        <v>40</v>
      </c>
    </row>
    <row r="16" spans="1:30" ht="12.75">
      <c r="A16" s="7">
        <v>15</v>
      </c>
      <c r="B16" s="16">
        <v>207600</v>
      </c>
      <c r="C16" s="16">
        <v>202900</v>
      </c>
      <c r="D16" s="16">
        <v>27.3</v>
      </c>
      <c r="E16" s="16">
        <v>9405097</v>
      </c>
      <c r="F16" s="16">
        <v>47.5</v>
      </c>
      <c r="G16" s="16">
        <v>75</v>
      </c>
      <c r="H16" s="16">
        <v>9.4</v>
      </c>
      <c r="I16" s="16">
        <v>45.9</v>
      </c>
      <c r="J16" s="16">
        <v>44.7</v>
      </c>
      <c r="K16" s="16">
        <v>99.6</v>
      </c>
      <c r="L16" s="16">
        <v>65.8</v>
      </c>
      <c r="M16" s="13">
        <v>77.5</v>
      </c>
      <c r="N16" s="13">
        <v>11</v>
      </c>
      <c r="O16" s="13">
        <v>13.9</v>
      </c>
      <c r="P16" s="13">
        <v>-0.28</v>
      </c>
      <c r="Q16" s="13">
        <v>3.7</v>
      </c>
      <c r="R16" s="13">
        <v>63259.1461372825</v>
      </c>
      <c r="S16" s="13">
        <v>6726.04930467835</v>
      </c>
      <c r="T16" s="13">
        <v>1.46977592658741</v>
      </c>
      <c r="U16" s="13">
        <v>48776.6306773962</v>
      </c>
      <c r="V16" s="13">
        <v>51642.7179252716</v>
      </c>
      <c r="W16" s="13">
        <v>22.3</v>
      </c>
      <c r="X16" s="13">
        <v>6.01</v>
      </c>
      <c r="Y16" s="13">
        <v>9.5</v>
      </c>
      <c r="Z16" s="13">
        <v>4.3</v>
      </c>
      <c r="AA16" s="13">
        <v>31.1</v>
      </c>
      <c r="AB16" s="13">
        <v>28.6</v>
      </c>
      <c r="AC16" s="13">
        <v>386</v>
      </c>
      <c r="AD16" s="13">
        <v>39.6</v>
      </c>
    </row>
    <row r="17" spans="1:30" ht="12.75">
      <c r="A17" s="7">
        <v>16</v>
      </c>
      <c r="B17" s="16">
        <v>110879</v>
      </c>
      <c r="C17" s="16">
        <v>108489</v>
      </c>
      <c r="D17" s="16">
        <v>28.9</v>
      </c>
      <c r="E17" s="16">
        <v>7277831</v>
      </c>
      <c r="F17" s="16">
        <v>64.9</v>
      </c>
      <c r="G17" s="16">
        <v>73.1</v>
      </c>
      <c r="H17" s="16">
        <v>7.1</v>
      </c>
      <c r="I17" s="16">
        <v>35.2</v>
      </c>
      <c r="J17" s="16">
        <v>57.7</v>
      </c>
      <c r="K17" s="16">
        <v>98.4</v>
      </c>
      <c r="L17" s="16">
        <v>70.2</v>
      </c>
      <c r="M17" s="13">
        <v>77.7</v>
      </c>
      <c r="N17" s="13">
        <v>9.2</v>
      </c>
      <c r="O17" s="13">
        <v>14.3</v>
      </c>
      <c r="P17" s="13">
        <v>-0.51</v>
      </c>
      <c r="Q17" s="13">
        <v>16.1</v>
      </c>
      <c r="R17" s="13">
        <v>50972.1257514536</v>
      </c>
      <c r="S17" s="13">
        <v>7003.75232008735</v>
      </c>
      <c r="T17" s="13">
        <v>0.775460260350958</v>
      </c>
      <c r="U17" s="13">
        <v>35845.5812883939</v>
      </c>
      <c r="V17" s="13">
        <v>33961.5446273119</v>
      </c>
      <c r="W17" s="13">
        <v>19.2</v>
      </c>
      <c r="X17" s="13">
        <v>15.3</v>
      </c>
      <c r="Y17" s="13">
        <v>6.4</v>
      </c>
      <c r="Z17" s="13">
        <v>7.9</v>
      </c>
      <c r="AA17" s="13">
        <v>16.6</v>
      </c>
      <c r="AB17" s="13">
        <v>40</v>
      </c>
      <c r="AC17" s="13">
        <v>429</v>
      </c>
      <c r="AD17" s="13">
        <v>51</v>
      </c>
    </row>
    <row r="18" spans="1:30" ht="12.75">
      <c r="A18" s="7">
        <v>17</v>
      </c>
      <c r="B18" s="16">
        <v>86600</v>
      </c>
      <c r="C18" s="16">
        <v>82629</v>
      </c>
      <c r="D18" s="16">
        <v>22.7</v>
      </c>
      <c r="E18" s="16">
        <v>9308959</v>
      </c>
      <c r="F18" s="16">
        <v>114.9</v>
      </c>
      <c r="G18" s="16">
        <v>53.6</v>
      </c>
      <c r="H18" s="16">
        <v>38.3</v>
      </c>
      <c r="I18" s="16">
        <v>12.1</v>
      </c>
      <c r="J18" s="16">
        <v>49.6</v>
      </c>
      <c r="K18" s="16">
        <v>99.8</v>
      </c>
      <c r="L18" s="16">
        <v>68.4</v>
      </c>
      <c r="M18" s="13">
        <v>74.7</v>
      </c>
      <c r="N18" s="13">
        <v>17.3</v>
      </c>
      <c r="O18" s="13">
        <v>7.1</v>
      </c>
      <c r="P18" s="13">
        <v>1.02</v>
      </c>
      <c r="Q18" s="13">
        <v>28.8</v>
      </c>
      <c r="R18" s="13">
        <v>68726.9389896471</v>
      </c>
      <c r="S18" s="13">
        <v>7382.88126412922</v>
      </c>
      <c r="T18" s="13">
        <v>2.10131317816491</v>
      </c>
      <c r="U18" s="13">
        <v>17621.0551102653</v>
      </c>
      <c r="V18" s="13">
        <v>36912.7113395956</v>
      </c>
      <c r="W18" s="13">
        <v>19.5</v>
      </c>
      <c r="X18" s="13">
        <v>10.3</v>
      </c>
      <c r="Y18" s="13">
        <v>5.5</v>
      </c>
      <c r="Z18" s="13">
        <v>48.6</v>
      </c>
      <c r="AA18" s="13">
        <v>4.4</v>
      </c>
      <c r="AB18" s="13">
        <v>17.9</v>
      </c>
      <c r="AC18" s="13">
        <v>216</v>
      </c>
      <c r="AD18" s="13">
        <v>50</v>
      </c>
    </row>
    <row r="19" spans="1:30" ht="12.75">
      <c r="A19" s="15">
        <v>18</v>
      </c>
      <c r="B19" s="16">
        <v>9596961</v>
      </c>
      <c r="C19" s="16">
        <v>9569901</v>
      </c>
      <c r="D19" s="16">
        <v>11.26</v>
      </c>
      <c r="E19" s="16">
        <v>1377903137</v>
      </c>
      <c r="F19" s="16">
        <v>143.5</v>
      </c>
      <c r="G19" s="16">
        <v>54.77</v>
      </c>
      <c r="H19" s="16">
        <v>45.59</v>
      </c>
      <c r="I19" s="16">
        <v>29.9</v>
      </c>
      <c r="J19" s="16">
        <v>24.51</v>
      </c>
      <c r="K19" s="16">
        <v>94.3</v>
      </c>
      <c r="L19" s="16">
        <v>74.09</v>
      </c>
      <c r="M19" s="13">
        <v>76.68</v>
      </c>
      <c r="N19" s="13">
        <v>12.4</v>
      </c>
      <c r="O19" s="13">
        <v>7.2</v>
      </c>
      <c r="P19" s="13">
        <v>5.2</v>
      </c>
      <c r="Q19" s="13">
        <v>9.2</v>
      </c>
      <c r="R19" s="13">
        <v>10361000</v>
      </c>
      <c r="S19" s="13">
        <v>7595</v>
      </c>
      <c r="T19" s="13">
        <v>7.4</v>
      </c>
      <c r="U19" s="13">
        <v>2261067</v>
      </c>
      <c r="V19" s="13">
        <v>2545089000</v>
      </c>
      <c r="W19" s="13">
        <v>1700</v>
      </c>
      <c r="X19" s="13">
        <v>3843.018</v>
      </c>
      <c r="Y19" s="13">
        <v>10.1</v>
      </c>
      <c r="Z19" s="13">
        <v>8.2</v>
      </c>
      <c r="AA19" s="13">
        <v>34.1</v>
      </c>
      <c r="AB19" s="13">
        <v>5.65</v>
      </c>
      <c r="AC19" s="13">
        <v>394</v>
      </c>
      <c r="AD19" s="13">
        <v>38.3</v>
      </c>
    </row>
    <row r="20" spans="1:33" s="5" customFormat="1" ht="12.75">
      <c r="A20" s="7">
        <v>19</v>
      </c>
      <c r="B20" s="16">
        <v>238391</v>
      </c>
      <c r="C20" s="16">
        <v>229891</v>
      </c>
      <c r="D20" s="16">
        <v>38.2</v>
      </c>
      <c r="E20" s="16">
        <v>21754741</v>
      </c>
      <c r="F20" s="16">
        <v>95</v>
      </c>
      <c r="G20" s="16">
        <v>52.8</v>
      </c>
      <c r="H20" s="16">
        <v>30</v>
      </c>
      <c r="I20" s="16">
        <v>20.2</v>
      </c>
      <c r="J20" s="16">
        <v>49.8</v>
      </c>
      <c r="K20" s="16">
        <v>97.7</v>
      </c>
      <c r="L20" s="16">
        <v>70.8</v>
      </c>
      <c r="M20" s="13">
        <v>77.9</v>
      </c>
      <c r="N20" s="13">
        <v>9.5</v>
      </c>
      <c r="O20" s="13">
        <v>11.8</v>
      </c>
      <c r="P20" s="13">
        <v>-0.24</v>
      </c>
      <c r="Q20" s="13">
        <v>10.7</v>
      </c>
      <c r="R20" s="13">
        <v>169396.055590796</v>
      </c>
      <c r="S20" s="13">
        <v>7786.6270892766</v>
      </c>
      <c r="T20" s="13">
        <v>0.689104026043963</v>
      </c>
      <c r="U20" s="13">
        <v>76485.81396689931</v>
      </c>
      <c r="V20" s="13">
        <v>67751.25425292659</v>
      </c>
      <c r="W20" s="13">
        <v>67.4</v>
      </c>
      <c r="X20" s="13">
        <v>42.9</v>
      </c>
      <c r="Y20" s="13">
        <v>6</v>
      </c>
      <c r="Z20" s="13">
        <v>7.2</v>
      </c>
      <c r="AA20" s="13">
        <v>25.3</v>
      </c>
      <c r="AB20" s="13">
        <v>57.3</v>
      </c>
      <c r="AC20" s="13">
        <v>885</v>
      </c>
      <c r="AD20" s="13">
        <v>44</v>
      </c>
      <c r="AE20" s="11"/>
      <c r="AF20" s="11"/>
      <c r="AG20" s="11"/>
    </row>
    <row r="21" spans="1:30" s="11" customFormat="1" ht="12.75">
      <c r="A21" s="7">
        <v>20</v>
      </c>
      <c r="B21" s="16">
        <v>783562</v>
      </c>
      <c r="C21" s="16">
        <v>769632</v>
      </c>
      <c r="D21" s="16">
        <v>27.7</v>
      </c>
      <c r="E21" s="16">
        <v>73997128</v>
      </c>
      <c r="F21" s="16">
        <v>103.6</v>
      </c>
      <c r="G21" s="16">
        <v>71.5</v>
      </c>
      <c r="H21" s="16">
        <v>25.5</v>
      </c>
      <c r="I21" s="16">
        <v>26.1</v>
      </c>
      <c r="J21" s="16">
        <v>48.4</v>
      </c>
      <c r="K21" s="16">
        <v>90.8</v>
      </c>
      <c r="L21" s="16">
        <v>70.9</v>
      </c>
      <c r="M21" s="13">
        <v>74.8</v>
      </c>
      <c r="N21" s="13">
        <v>17.6</v>
      </c>
      <c r="O21" s="13">
        <v>6.1</v>
      </c>
      <c r="P21" s="13">
        <v>1.15</v>
      </c>
      <c r="Q21" s="13">
        <v>23.1</v>
      </c>
      <c r="R21" s="13">
        <v>788299.145612252</v>
      </c>
      <c r="S21" s="13">
        <v>10653.10461255</v>
      </c>
      <c r="T21" s="13">
        <v>2.1706073249707</v>
      </c>
      <c r="U21" s="13">
        <v>248408.22884181698</v>
      </c>
      <c r="V21" s="13">
        <v>207809.95447742898</v>
      </c>
      <c r="W21" s="13">
        <v>187.1</v>
      </c>
      <c r="X21" s="13">
        <v>78.3</v>
      </c>
      <c r="Y21" s="13">
        <v>8.9</v>
      </c>
      <c r="Z21" s="13">
        <v>4.3</v>
      </c>
      <c r="AA21" s="13">
        <v>17.5</v>
      </c>
      <c r="AB21" s="13">
        <v>201.2</v>
      </c>
      <c r="AC21" s="13">
        <v>428</v>
      </c>
      <c r="AD21" s="13">
        <v>42.1</v>
      </c>
    </row>
    <row r="22" spans="1:33" ht="12.75">
      <c r="A22" s="7">
        <v>21</v>
      </c>
      <c r="B22" s="16">
        <v>8514877</v>
      </c>
      <c r="C22" s="16">
        <v>8459417</v>
      </c>
      <c r="D22" s="16">
        <v>7.2</v>
      </c>
      <c r="E22" s="16">
        <v>198656019</v>
      </c>
      <c r="F22" s="16">
        <v>23.6</v>
      </c>
      <c r="G22" s="16">
        <v>84.6</v>
      </c>
      <c r="H22" s="16">
        <v>20</v>
      </c>
      <c r="I22" s="16">
        <v>14</v>
      </c>
      <c r="J22" s="16">
        <v>66</v>
      </c>
      <c r="K22" s="16">
        <v>90.3</v>
      </c>
      <c r="L22" s="16">
        <v>69.2</v>
      </c>
      <c r="M22" s="13">
        <v>76.5</v>
      </c>
      <c r="N22" s="13">
        <v>15.2</v>
      </c>
      <c r="O22" s="13">
        <v>6.5</v>
      </c>
      <c r="P22" s="13">
        <v>0.88</v>
      </c>
      <c r="Q22" s="13">
        <v>20.5</v>
      </c>
      <c r="R22" s="13">
        <v>2254109.3121337</v>
      </c>
      <c r="S22" s="13">
        <v>11346.7959515171</v>
      </c>
      <c r="T22" s="13">
        <v>0.871989430024889</v>
      </c>
      <c r="U22" s="13">
        <v>315273.367563052</v>
      </c>
      <c r="V22" s="13">
        <v>283056.664145827</v>
      </c>
      <c r="W22" s="13">
        <v>901</v>
      </c>
      <c r="X22" s="13">
        <v>350.4</v>
      </c>
      <c r="Y22" s="13">
        <v>5.2</v>
      </c>
      <c r="Z22" s="13">
        <v>7.3</v>
      </c>
      <c r="AA22" s="13">
        <v>13.3</v>
      </c>
      <c r="AB22" s="13">
        <v>530.6</v>
      </c>
      <c r="AC22" s="13">
        <v>279</v>
      </c>
      <c r="AD22" s="13">
        <v>45</v>
      </c>
      <c r="AE22" s="11"/>
      <c r="AF22" s="11"/>
      <c r="AG22" s="11"/>
    </row>
    <row r="23" spans="1:33" ht="12.75">
      <c r="A23" s="7">
        <v>22</v>
      </c>
      <c r="B23" s="16">
        <v>2724900</v>
      </c>
      <c r="C23" s="16">
        <v>2699700</v>
      </c>
      <c r="D23" s="16">
        <v>8.7</v>
      </c>
      <c r="E23" s="16">
        <v>16271201</v>
      </c>
      <c r="F23" s="16">
        <v>6.5</v>
      </c>
      <c r="G23" s="16">
        <v>53.6</v>
      </c>
      <c r="H23" s="16">
        <v>25.9</v>
      </c>
      <c r="I23" s="16">
        <v>11.9</v>
      </c>
      <c r="J23" s="16">
        <v>62.2</v>
      </c>
      <c r="K23" s="16">
        <v>99.7</v>
      </c>
      <c r="L23" s="16">
        <v>64.3</v>
      </c>
      <c r="M23" s="13">
        <v>74.6</v>
      </c>
      <c r="N23" s="13">
        <v>20.4</v>
      </c>
      <c r="O23" s="13">
        <v>8.5</v>
      </c>
      <c r="P23" s="13">
        <v>1.19</v>
      </c>
      <c r="Q23" s="13">
        <v>23.1</v>
      </c>
      <c r="R23" s="13">
        <v>202656.010059519</v>
      </c>
      <c r="S23" s="13">
        <v>12454.8894737099</v>
      </c>
      <c r="T23" s="13">
        <v>5.01928213913816</v>
      </c>
      <c r="U23" s="13">
        <v>60158.4964372537</v>
      </c>
      <c r="V23" s="13">
        <v>97020.95263643221</v>
      </c>
      <c r="W23" s="13">
        <v>40.5</v>
      </c>
      <c r="X23" s="13">
        <v>25.2</v>
      </c>
      <c r="Y23" s="13">
        <v>4.5</v>
      </c>
      <c r="Z23" s="13">
        <v>20.6</v>
      </c>
      <c r="AA23" s="13">
        <v>11.9</v>
      </c>
      <c r="AB23" s="13">
        <v>77.2</v>
      </c>
      <c r="AC23" s="13">
        <v>497</v>
      </c>
      <c r="AD23" s="13">
        <v>45</v>
      </c>
      <c r="AE23" s="11"/>
      <c r="AF23" s="11"/>
      <c r="AG23" s="11"/>
    </row>
    <row r="24" spans="1:33" ht="12.75">
      <c r="A24" s="7">
        <v>23</v>
      </c>
      <c r="B24" s="16">
        <v>93028</v>
      </c>
      <c r="C24" s="16">
        <v>89608</v>
      </c>
      <c r="D24" s="16">
        <v>50.6</v>
      </c>
      <c r="E24" s="16">
        <v>9976195</v>
      </c>
      <c r="F24" s="16">
        <v>111.1</v>
      </c>
      <c r="G24" s="16">
        <v>69.5</v>
      </c>
      <c r="H24" s="16">
        <v>4.7</v>
      </c>
      <c r="I24" s="16">
        <v>30.9</v>
      </c>
      <c r="J24" s="16">
        <v>64.4</v>
      </c>
      <c r="K24" s="16">
        <v>99</v>
      </c>
      <c r="L24" s="16">
        <v>71.3</v>
      </c>
      <c r="M24" s="13">
        <v>79</v>
      </c>
      <c r="N24" s="13">
        <v>9.5</v>
      </c>
      <c r="O24" s="13">
        <v>12.7</v>
      </c>
      <c r="P24" s="13">
        <v>-0.32</v>
      </c>
      <c r="Q24" s="13">
        <v>5.2</v>
      </c>
      <c r="R24" s="13">
        <v>124600.394632115</v>
      </c>
      <c r="S24" s="13">
        <v>12489.7713639433</v>
      </c>
      <c r="T24" s="13">
        <v>-1.66450527692971</v>
      </c>
      <c r="U24" s="13">
        <v>108797.572975474</v>
      </c>
      <c r="V24" s="13">
        <v>117952.87218880099</v>
      </c>
      <c r="W24" s="13">
        <v>68.2</v>
      </c>
      <c r="X24" s="13">
        <v>48.7</v>
      </c>
      <c r="Y24" s="13">
        <v>4.7</v>
      </c>
      <c r="Z24" s="13">
        <v>4.1</v>
      </c>
      <c r="AA24" s="13">
        <v>22.7</v>
      </c>
      <c r="AB24" s="13">
        <v>35.3</v>
      </c>
      <c r="AC24" s="13">
        <v>572</v>
      </c>
      <c r="AD24" s="13">
        <v>59</v>
      </c>
      <c r="AE24" s="11"/>
      <c r="AF24" s="11"/>
      <c r="AG24" s="11"/>
    </row>
    <row r="25" spans="1:33" ht="12.75">
      <c r="A25" s="59">
        <v>24</v>
      </c>
      <c r="B25" s="16">
        <v>312685</v>
      </c>
      <c r="C25" s="16">
        <v>304255</v>
      </c>
      <c r="D25" s="16">
        <v>41.2</v>
      </c>
      <c r="E25" s="16">
        <v>38210924</v>
      </c>
      <c r="F25" s="16">
        <v>126.3</v>
      </c>
      <c r="G25" s="16">
        <v>60.9</v>
      </c>
      <c r="H25" s="16">
        <v>17.4</v>
      </c>
      <c r="I25" s="16">
        <v>29.2</v>
      </c>
      <c r="J25" s="16">
        <v>53.4</v>
      </c>
      <c r="K25" s="16">
        <v>99.5</v>
      </c>
      <c r="L25" s="16">
        <v>72.3</v>
      </c>
      <c r="M25" s="13">
        <v>80.4</v>
      </c>
      <c r="N25" s="13">
        <v>10</v>
      </c>
      <c r="O25" s="13">
        <v>10.2</v>
      </c>
      <c r="P25" s="13">
        <v>-0.03</v>
      </c>
      <c r="Q25" s="13">
        <v>6.4</v>
      </c>
      <c r="R25" s="13">
        <v>489852.476425656</v>
      </c>
      <c r="S25" s="13">
        <v>12819.6972265223</v>
      </c>
      <c r="T25" s="13">
        <v>1.93864510893029</v>
      </c>
      <c r="U25" s="13">
        <v>227218.64964110698</v>
      </c>
      <c r="V25" s="13">
        <v>228692.912982842</v>
      </c>
      <c r="W25" s="13">
        <v>100.6</v>
      </c>
      <c r="X25" s="13">
        <v>92.6</v>
      </c>
      <c r="Y25" s="13">
        <v>3.9</v>
      </c>
      <c r="Z25" s="13">
        <v>7.4</v>
      </c>
      <c r="AA25" s="13">
        <v>17.3</v>
      </c>
      <c r="AB25" s="13">
        <v>147.5</v>
      </c>
      <c r="AC25" s="13">
        <v>408</v>
      </c>
      <c r="AD25" s="13">
        <v>64.9</v>
      </c>
      <c r="AE25" s="11"/>
      <c r="AF25" s="11"/>
      <c r="AG25" s="11"/>
    </row>
    <row r="26" spans="1:30" s="81" customFormat="1" ht="12.75">
      <c r="A26" s="15">
        <v>25</v>
      </c>
      <c r="B26" s="16">
        <v>56594</v>
      </c>
      <c r="C26" s="16">
        <v>55974</v>
      </c>
      <c r="D26" s="16">
        <v>15.5</v>
      </c>
      <c r="E26" s="16">
        <v>4307422</v>
      </c>
      <c r="F26" s="16">
        <v>80</v>
      </c>
      <c r="G26" s="16">
        <v>57.8</v>
      </c>
      <c r="H26" s="16">
        <v>4.9</v>
      </c>
      <c r="I26" s="16">
        <v>31.2</v>
      </c>
      <c r="J26" s="16">
        <v>63.9</v>
      </c>
      <c r="K26" s="16">
        <v>98.8</v>
      </c>
      <c r="L26" s="16">
        <v>72.4</v>
      </c>
      <c r="M26" s="13">
        <v>79.8</v>
      </c>
      <c r="N26" s="13">
        <v>9.6</v>
      </c>
      <c r="O26" s="13">
        <v>12</v>
      </c>
      <c r="P26" s="13">
        <v>-0.24</v>
      </c>
      <c r="Q26" s="13">
        <v>6.1</v>
      </c>
      <c r="R26" s="13">
        <v>56447.092968667</v>
      </c>
      <c r="S26" s="13">
        <v>13104.6117535424</v>
      </c>
      <c r="T26" s="13">
        <v>-1.97571058325501</v>
      </c>
      <c r="U26" s="13">
        <v>24096.3719845201</v>
      </c>
      <c r="V26" s="13">
        <v>24485.1400740094</v>
      </c>
      <c r="W26" s="13">
        <v>26.3</v>
      </c>
      <c r="X26" s="13">
        <v>14.5</v>
      </c>
      <c r="Y26" s="13">
        <v>5</v>
      </c>
      <c r="Z26" s="13">
        <v>4.6</v>
      </c>
      <c r="AA26" s="13">
        <v>16.2</v>
      </c>
      <c r="AB26" s="13">
        <v>12</v>
      </c>
      <c r="AC26" s="13">
        <v>550</v>
      </c>
      <c r="AD26" s="13">
        <v>70.7</v>
      </c>
    </row>
    <row r="27" spans="1:30" s="14" customFormat="1" ht="12.75">
      <c r="A27" s="7">
        <v>26</v>
      </c>
      <c r="B27" s="16">
        <v>64589</v>
      </c>
      <c r="C27" s="16">
        <v>62249</v>
      </c>
      <c r="D27" s="16">
        <v>18.8</v>
      </c>
      <c r="E27" s="16">
        <v>2060428</v>
      </c>
      <c r="F27" s="16">
        <v>35.2</v>
      </c>
      <c r="G27" s="16">
        <v>67.7</v>
      </c>
      <c r="H27" s="16">
        <v>8.8</v>
      </c>
      <c r="I27" s="16">
        <v>24</v>
      </c>
      <c r="J27" s="16">
        <v>67.2</v>
      </c>
      <c r="K27" s="16">
        <v>99.8</v>
      </c>
      <c r="L27" s="16">
        <v>67.8</v>
      </c>
      <c r="M27" s="13">
        <v>78.3</v>
      </c>
      <c r="N27" s="13">
        <v>10</v>
      </c>
      <c r="O27" s="13">
        <v>13.6</v>
      </c>
      <c r="P27" s="13">
        <v>-0.36</v>
      </c>
      <c r="Q27" s="13">
        <v>8.2</v>
      </c>
      <c r="R27" s="13">
        <v>28378.9952</v>
      </c>
      <c r="S27" s="13">
        <v>13773.3496147402</v>
      </c>
      <c r="T27" s="13">
        <v>5.02678360857269</v>
      </c>
      <c r="U27" s="13">
        <v>18596.8950857143</v>
      </c>
      <c r="V27" s="13">
        <v>17478.240914285703</v>
      </c>
      <c r="W27" s="13">
        <v>11.1</v>
      </c>
      <c r="X27" s="13">
        <v>6</v>
      </c>
      <c r="Y27" s="13">
        <v>5</v>
      </c>
      <c r="Z27" s="13">
        <v>5.1</v>
      </c>
      <c r="AA27" s="13">
        <v>14.5</v>
      </c>
      <c r="AB27" s="13">
        <v>6.5</v>
      </c>
      <c r="AC27" s="13">
        <v>855</v>
      </c>
      <c r="AD27" s="13">
        <v>71.7</v>
      </c>
    </row>
    <row r="28" spans="1:97" s="4" customFormat="1" ht="12.75">
      <c r="A28" s="7">
        <v>27</v>
      </c>
      <c r="B28" s="16">
        <v>65300</v>
      </c>
      <c r="C28" s="16">
        <v>62680</v>
      </c>
      <c r="D28" s="16">
        <v>32.8</v>
      </c>
      <c r="E28" s="16">
        <v>3027621</v>
      </c>
      <c r="F28" s="16">
        <v>56.3</v>
      </c>
      <c r="G28" s="16">
        <v>67.1</v>
      </c>
      <c r="H28" s="16">
        <v>14</v>
      </c>
      <c r="I28" s="16">
        <v>29.1</v>
      </c>
      <c r="J28" s="16">
        <v>56.9</v>
      </c>
      <c r="K28" s="16">
        <v>99.7</v>
      </c>
      <c r="L28" s="16">
        <v>70.7</v>
      </c>
      <c r="M28" s="16">
        <v>80.7</v>
      </c>
      <c r="N28" s="16">
        <v>9.3</v>
      </c>
      <c r="O28" s="16">
        <v>11.4</v>
      </c>
      <c r="P28" s="16">
        <v>-0.21</v>
      </c>
      <c r="Q28" s="16">
        <v>6.2</v>
      </c>
      <c r="R28" s="16">
        <v>42338.9248409982</v>
      </c>
      <c r="S28" s="16">
        <v>13984.2222130835</v>
      </c>
      <c r="T28" s="16">
        <v>3.65929002206151</v>
      </c>
      <c r="U28" s="16">
        <v>35192.4893860495</v>
      </c>
      <c r="V28" s="16">
        <v>35539.2223948131</v>
      </c>
      <c r="W28" s="16">
        <v>16.3</v>
      </c>
      <c r="X28" s="16">
        <v>7.9</v>
      </c>
      <c r="Y28" s="16">
        <v>4</v>
      </c>
      <c r="Z28" s="16">
        <v>4.3</v>
      </c>
      <c r="AA28" s="16">
        <v>20.8</v>
      </c>
      <c r="AB28" s="16">
        <v>13.5</v>
      </c>
      <c r="AC28" s="16">
        <v>518</v>
      </c>
      <c r="AD28" s="16">
        <v>65.1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</row>
    <row r="29" spans="1:97" s="4" customFormat="1" ht="12.75">
      <c r="A29" s="15">
        <v>28</v>
      </c>
      <c r="B29" s="16">
        <v>49035</v>
      </c>
      <c r="C29" s="16">
        <v>48105</v>
      </c>
      <c r="D29" s="16">
        <v>28.7</v>
      </c>
      <c r="E29" s="16">
        <v>5445757</v>
      </c>
      <c r="F29" s="16">
        <v>114</v>
      </c>
      <c r="G29" s="16">
        <v>54.7</v>
      </c>
      <c r="H29" s="16">
        <v>3.5</v>
      </c>
      <c r="I29" s="16">
        <v>27</v>
      </c>
      <c r="J29" s="16">
        <v>69.5</v>
      </c>
      <c r="K29" s="16">
        <v>99.9</v>
      </c>
      <c r="L29" s="16">
        <v>72.1</v>
      </c>
      <c r="M29" s="16">
        <v>80.1</v>
      </c>
      <c r="N29" s="16">
        <v>10.4</v>
      </c>
      <c r="O29" s="16">
        <v>9.6</v>
      </c>
      <c r="P29" s="16">
        <v>0.07</v>
      </c>
      <c r="Q29" s="16">
        <v>6.5</v>
      </c>
      <c r="R29" s="16">
        <v>91348.56032599781</v>
      </c>
      <c r="S29" s="16">
        <v>16774.2630319344</v>
      </c>
      <c r="T29" s="16">
        <v>1.80130368078935</v>
      </c>
      <c r="U29" s="16">
        <v>83463.2327467151</v>
      </c>
      <c r="V29" s="16">
        <v>88250.3721928528</v>
      </c>
      <c r="W29" s="16">
        <v>37.8</v>
      </c>
      <c r="X29" s="16">
        <v>0.8533</v>
      </c>
      <c r="Y29" s="16">
        <v>3.1</v>
      </c>
      <c r="Z29" s="16">
        <v>5.3</v>
      </c>
      <c r="AA29" s="16">
        <v>21.7</v>
      </c>
      <c r="AB29" s="16">
        <v>26.1</v>
      </c>
      <c r="AC29" s="16">
        <v>437</v>
      </c>
      <c r="AD29" s="16">
        <v>74.4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</row>
    <row r="30" spans="1:97" s="4" customFormat="1" ht="12.75">
      <c r="A30" s="7">
        <v>29</v>
      </c>
      <c r="B30" s="16">
        <v>45228</v>
      </c>
      <c r="C30" s="16">
        <v>42388</v>
      </c>
      <c r="D30" s="16">
        <v>14.1</v>
      </c>
      <c r="E30" s="16">
        <v>1290778</v>
      </c>
      <c r="F30" s="16">
        <v>30.1</v>
      </c>
      <c r="G30" s="16">
        <v>69.5</v>
      </c>
      <c r="H30" s="16">
        <v>4.2</v>
      </c>
      <c r="I30" s="16">
        <v>20.2</v>
      </c>
      <c r="J30" s="16">
        <v>75.6</v>
      </c>
      <c r="K30" s="16">
        <v>99.8</v>
      </c>
      <c r="L30" s="16">
        <v>68.3</v>
      </c>
      <c r="M30" s="16">
        <v>79.2</v>
      </c>
      <c r="N30" s="16">
        <v>10.4</v>
      </c>
      <c r="O30" s="16">
        <v>13.6</v>
      </c>
      <c r="P30" s="16">
        <v>-0.32</v>
      </c>
      <c r="Q30" s="16">
        <v>6.9</v>
      </c>
      <c r="R30" s="16">
        <v>22376.0424965411</v>
      </c>
      <c r="S30" s="16">
        <v>17335.3144355893</v>
      </c>
      <c r="T30" s="16">
        <v>3.93890709678644</v>
      </c>
      <c r="U30" s="16">
        <v>20213.3977735927</v>
      </c>
      <c r="V30" s="16">
        <v>20264.3983213654</v>
      </c>
      <c r="W30" s="16">
        <v>8.6</v>
      </c>
      <c r="X30" s="16">
        <v>0.1943</v>
      </c>
      <c r="Y30" s="16">
        <v>4.1</v>
      </c>
      <c r="Z30" s="16">
        <v>5.8</v>
      </c>
      <c r="AA30" s="16">
        <v>15.4</v>
      </c>
      <c r="AB30" s="16">
        <v>12.9</v>
      </c>
      <c r="AC30" s="16">
        <v>511</v>
      </c>
      <c r="AD30" s="16">
        <v>76.5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</row>
    <row r="31" spans="1:97" s="80" customFormat="1" ht="12.75">
      <c r="A31" s="7">
        <v>30</v>
      </c>
      <c r="B31" s="16">
        <v>78867</v>
      </c>
      <c r="C31" s="16">
        <v>77247</v>
      </c>
      <c r="D31" s="16">
        <v>41.2</v>
      </c>
      <c r="E31" s="16">
        <v>10660051</v>
      </c>
      <c r="F31" s="16">
        <v>131.8</v>
      </c>
      <c r="G31" s="16">
        <v>73.4</v>
      </c>
      <c r="H31" s="16">
        <v>3.1</v>
      </c>
      <c r="I31" s="16">
        <v>38.6</v>
      </c>
      <c r="J31" s="16">
        <v>58.3</v>
      </c>
      <c r="K31" s="16">
        <v>99</v>
      </c>
      <c r="L31" s="16">
        <v>74.1</v>
      </c>
      <c r="M31" s="16">
        <v>80.8</v>
      </c>
      <c r="N31" s="16">
        <v>8.6</v>
      </c>
      <c r="O31" s="16">
        <v>10.9</v>
      </c>
      <c r="P31" s="16">
        <v>-0.23</v>
      </c>
      <c r="Q31" s="16">
        <v>3.7</v>
      </c>
      <c r="R31" s="16">
        <v>196446.226535564</v>
      </c>
      <c r="S31" s="16">
        <v>18428.2632921328</v>
      </c>
      <c r="T31" s="16">
        <v>-1.0211192553759</v>
      </c>
      <c r="U31" s="16">
        <v>143904.737581407</v>
      </c>
      <c r="V31" s="16">
        <v>154903.945856212</v>
      </c>
      <c r="W31" s="16">
        <v>59.4</v>
      </c>
      <c r="X31" s="16">
        <v>39.7</v>
      </c>
      <c r="Y31" s="16">
        <v>2.3</v>
      </c>
      <c r="Z31" s="16">
        <v>6.3</v>
      </c>
      <c r="AA31" s="16">
        <v>24.7</v>
      </c>
      <c r="AB31" s="16">
        <v>80.4</v>
      </c>
      <c r="AC31" s="16">
        <v>457</v>
      </c>
      <c r="AD31" s="16">
        <v>73</v>
      </c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</row>
    <row r="32" spans="1:97" s="4" customFormat="1" ht="12.75">
      <c r="A32" s="15">
        <v>31</v>
      </c>
      <c r="B32" s="16">
        <v>92092</v>
      </c>
      <c r="C32" s="16">
        <v>91470</v>
      </c>
      <c r="D32" s="16">
        <v>12.3</v>
      </c>
      <c r="E32" s="16">
        <v>10603804</v>
      </c>
      <c r="F32" s="16">
        <v>117.9</v>
      </c>
      <c r="G32" s="16">
        <v>61.1</v>
      </c>
      <c r="H32" s="16">
        <v>11.7</v>
      </c>
      <c r="I32" s="16">
        <v>28.5</v>
      </c>
      <c r="J32" s="16">
        <v>59.8</v>
      </c>
      <c r="K32" s="16">
        <v>95.2</v>
      </c>
      <c r="L32" s="16">
        <v>75.5</v>
      </c>
      <c r="M32" s="16">
        <v>82.2</v>
      </c>
      <c r="N32" s="16">
        <v>9.8</v>
      </c>
      <c r="O32" s="16">
        <v>10.9</v>
      </c>
      <c r="P32" s="16">
        <v>-0.11</v>
      </c>
      <c r="Q32" s="16">
        <v>4.6</v>
      </c>
      <c r="R32" s="16">
        <v>212139.35165377</v>
      </c>
      <c r="S32" s="16">
        <v>20005.9668826178</v>
      </c>
      <c r="T32" s="16">
        <v>-3.22510883041098</v>
      </c>
      <c r="U32" s="16">
        <v>83369.1808363986</v>
      </c>
      <c r="V32" s="16">
        <v>82079.69316981861</v>
      </c>
      <c r="W32" s="16">
        <v>120.2</v>
      </c>
      <c r="X32" s="16">
        <v>1.97</v>
      </c>
      <c r="Y32" s="16">
        <v>2.3</v>
      </c>
      <c r="Z32" s="16">
        <v>4.6</v>
      </c>
      <c r="AA32" s="16">
        <v>13.9</v>
      </c>
      <c r="AB32" s="16">
        <v>50.3</v>
      </c>
      <c r="AC32" s="16">
        <v>425</v>
      </c>
      <c r="AD32" s="16">
        <v>55.3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</row>
    <row r="33" spans="1:97" s="4" customFormat="1" ht="12.75">
      <c r="A33" s="7">
        <v>32</v>
      </c>
      <c r="B33" s="16">
        <v>316</v>
      </c>
      <c r="C33" s="16">
        <v>316</v>
      </c>
      <c r="D33" s="16">
        <v>25</v>
      </c>
      <c r="E33" s="16">
        <v>427764</v>
      </c>
      <c r="F33" s="16">
        <v>1296.9</v>
      </c>
      <c r="G33" s="16">
        <v>94.8</v>
      </c>
      <c r="H33" s="16">
        <v>1.5</v>
      </c>
      <c r="I33" s="16">
        <v>24.7</v>
      </c>
      <c r="J33" s="16">
        <v>73.8</v>
      </c>
      <c r="K33" s="16">
        <v>92.4</v>
      </c>
      <c r="L33" s="16">
        <v>77.6</v>
      </c>
      <c r="M33" s="16">
        <v>82.3</v>
      </c>
      <c r="N33" s="16">
        <v>10.3</v>
      </c>
      <c r="O33" s="16">
        <v>8.7</v>
      </c>
      <c r="P33" s="16">
        <v>0.16</v>
      </c>
      <c r="Q33" s="16">
        <v>3.7</v>
      </c>
      <c r="R33" s="16">
        <v>8774.966140801202</v>
      </c>
      <c r="S33" s="16">
        <v>20513.5685583668</v>
      </c>
      <c r="T33" s="16">
        <v>0.783764870538839</v>
      </c>
      <c r="U33" s="16">
        <v>8505.91600391215</v>
      </c>
      <c r="V33" s="16">
        <v>8991.336929015699</v>
      </c>
      <c r="W33" s="16">
        <v>3.4</v>
      </c>
      <c r="X33" s="16">
        <v>0.4998</v>
      </c>
      <c r="Y33" s="16">
        <v>1.6</v>
      </c>
      <c r="Z33" s="16">
        <v>0.5</v>
      </c>
      <c r="AA33" s="16">
        <v>12.5</v>
      </c>
      <c r="AB33" s="16">
        <v>2</v>
      </c>
      <c r="AC33" s="16">
        <v>554</v>
      </c>
      <c r="AD33" s="16">
        <v>69.2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</row>
    <row r="34" spans="1:97" s="81" customFormat="1" ht="28.5" customHeight="1">
      <c r="A34" s="7">
        <v>33</v>
      </c>
      <c r="B34" s="16">
        <v>20273</v>
      </c>
      <c r="C34" s="16">
        <v>20151</v>
      </c>
      <c r="D34" s="16">
        <v>8.7</v>
      </c>
      <c r="E34" s="16">
        <v>2067717</v>
      </c>
      <c r="F34" s="16">
        <v>99.1</v>
      </c>
      <c r="G34" s="16">
        <v>49.9</v>
      </c>
      <c r="H34" s="16">
        <v>2.2</v>
      </c>
      <c r="I34" s="16">
        <v>35</v>
      </c>
      <c r="J34" s="16">
        <v>62.8</v>
      </c>
      <c r="K34" s="16">
        <v>99.7</v>
      </c>
      <c r="L34" s="16">
        <v>73.8</v>
      </c>
      <c r="M34" s="16">
        <v>81.4</v>
      </c>
      <c r="N34" s="16">
        <v>8.8</v>
      </c>
      <c r="O34" s="16">
        <v>11</v>
      </c>
      <c r="P34" s="16">
        <v>-0.22</v>
      </c>
      <c r="Q34" s="16">
        <v>4.1</v>
      </c>
      <c r="R34" s="16">
        <v>45379.5474842468</v>
      </c>
      <c r="S34" s="16">
        <v>21946.6916818147</v>
      </c>
      <c r="T34" s="16">
        <v>-2.54306809566602</v>
      </c>
      <c r="U34" s="16">
        <v>32335.933443772497</v>
      </c>
      <c r="V34" s="16">
        <v>34523.8083176104</v>
      </c>
      <c r="W34" s="16">
        <v>23.5</v>
      </c>
      <c r="X34" s="16">
        <v>0.8307</v>
      </c>
      <c r="Y34" s="16">
        <v>2.7</v>
      </c>
      <c r="Z34" s="16">
        <v>4.4</v>
      </c>
      <c r="AA34" s="16">
        <v>20.8</v>
      </c>
      <c r="AB34" s="16">
        <v>15.6</v>
      </c>
      <c r="AC34" s="16">
        <v>371</v>
      </c>
      <c r="AD34" s="16">
        <v>72</v>
      </c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</row>
    <row r="35" spans="1:97" s="81" customFormat="1" ht="12.75">
      <c r="A35" s="15">
        <v>34</v>
      </c>
      <c r="B35" s="16">
        <v>131957</v>
      </c>
      <c r="C35" s="16">
        <v>130647</v>
      </c>
      <c r="D35" s="16">
        <v>19.8</v>
      </c>
      <c r="E35" s="16">
        <v>11124639</v>
      </c>
      <c r="F35" s="16">
        <v>82.4</v>
      </c>
      <c r="G35" s="16">
        <v>61.4</v>
      </c>
      <c r="H35" s="16">
        <v>12.4</v>
      </c>
      <c r="I35" s="16">
        <v>22.4</v>
      </c>
      <c r="J35" s="16">
        <v>65.2</v>
      </c>
      <c r="K35" s="16">
        <v>97.2</v>
      </c>
      <c r="L35" s="16">
        <v>77.5</v>
      </c>
      <c r="M35" s="16">
        <v>82.8</v>
      </c>
      <c r="N35" s="16">
        <v>9.1</v>
      </c>
      <c r="O35" s="16">
        <v>10.8</v>
      </c>
      <c r="P35" s="16">
        <v>-0.17</v>
      </c>
      <c r="Q35" s="16">
        <v>4.9</v>
      </c>
      <c r="R35" s="16">
        <v>248940.703455976</v>
      </c>
      <c r="S35" s="16">
        <v>22377.4185801423</v>
      </c>
      <c r="T35" s="16">
        <v>-6.37336674172179</v>
      </c>
      <c r="U35" s="16">
        <v>79730.0416402669</v>
      </c>
      <c r="V35" s="16">
        <v>67210.18719162271</v>
      </c>
      <c r="W35" s="16">
        <v>158.6</v>
      </c>
      <c r="X35" s="16">
        <v>1.2</v>
      </c>
      <c r="Y35" s="16">
        <v>3.4</v>
      </c>
      <c r="Z35" s="16">
        <v>4.6</v>
      </c>
      <c r="AA35" s="16">
        <v>9.7</v>
      </c>
      <c r="AB35" s="16">
        <v>57.1</v>
      </c>
      <c r="AC35" s="16">
        <v>556</v>
      </c>
      <c r="AD35" s="16">
        <v>53</v>
      </c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</row>
    <row r="36" spans="1:97" s="81" customFormat="1" ht="12.75">
      <c r="A36" s="7">
        <v>35</v>
      </c>
      <c r="B36" s="16">
        <v>99720</v>
      </c>
      <c r="C36" s="16">
        <v>96920</v>
      </c>
      <c r="D36" s="16">
        <v>16.4</v>
      </c>
      <c r="E36" s="16">
        <v>49002683</v>
      </c>
      <c r="F36" s="16">
        <v>504.1</v>
      </c>
      <c r="G36" s="16">
        <v>83.2</v>
      </c>
      <c r="H36" s="16">
        <v>6.4</v>
      </c>
      <c r="I36" s="16">
        <v>24.2</v>
      </c>
      <c r="J36" s="16">
        <v>69.4</v>
      </c>
      <c r="K36" s="16">
        <v>97.2</v>
      </c>
      <c r="L36" s="16">
        <v>76.1</v>
      </c>
      <c r="M36" s="16">
        <v>82.7</v>
      </c>
      <c r="N36" s="16">
        <v>8.4</v>
      </c>
      <c r="O36" s="16">
        <v>6.4</v>
      </c>
      <c r="P36" s="16">
        <v>0.2</v>
      </c>
      <c r="Q36" s="16">
        <v>4.1</v>
      </c>
      <c r="R36" s="16">
        <v>1129598.27324092</v>
      </c>
      <c r="S36" s="16">
        <v>23051.7637828304</v>
      </c>
      <c r="T36" s="16">
        <v>2.0440985066384</v>
      </c>
      <c r="U36" s="16">
        <v>603465.3399445551</v>
      </c>
      <c r="V36" s="16">
        <v>638247.3326005291</v>
      </c>
      <c r="W36" s="16">
        <v>242</v>
      </c>
      <c r="X36" s="16">
        <v>304.3</v>
      </c>
      <c r="Y36" s="16">
        <v>2.6</v>
      </c>
      <c r="Z36" s="16">
        <v>2.7</v>
      </c>
      <c r="AA36" s="16">
        <v>31.1</v>
      </c>
      <c r="AB36" s="16">
        <v>450.1</v>
      </c>
      <c r="AC36" s="16">
        <v>424</v>
      </c>
      <c r="AD36" s="16">
        <v>83.8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</row>
    <row r="37" spans="1:97" s="81" customFormat="1" ht="12.75">
      <c r="A37" s="7">
        <v>36</v>
      </c>
      <c r="B37" s="16">
        <v>9251</v>
      </c>
      <c r="C37" s="16">
        <v>9241</v>
      </c>
      <c r="D37" s="16">
        <v>9.4</v>
      </c>
      <c r="E37" s="16">
        <v>1138071</v>
      </c>
      <c r="F37" s="16">
        <v>123.2</v>
      </c>
      <c r="G37" s="16">
        <v>70.5</v>
      </c>
      <c r="H37" s="16">
        <v>8.5</v>
      </c>
      <c r="I37" s="16">
        <v>20.5</v>
      </c>
      <c r="J37" s="16">
        <v>71</v>
      </c>
      <c r="K37" s="16">
        <v>98.3</v>
      </c>
      <c r="L37" s="16">
        <v>75.2</v>
      </c>
      <c r="M37" s="16">
        <v>80.9</v>
      </c>
      <c r="N37" s="16">
        <v>11.4</v>
      </c>
      <c r="O37" s="16">
        <v>6.5</v>
      </c>
      <c r="P37" s="16">
        <v>0.5</v>
      </c>
      <c r="Q37" s="16">
        <v>9.1</v>
      </c>
      <c r="R37" s="16">
        <v>22768.0748856628</v>
      </c>
      <c r="S37" s="16">
        <v>26462.4129736792</v>
      </c>
      <c r="T37" s="16">
        <v>-2.41276444852209</v>
      </c>
      <c r="U37" s="16">
        <v>10510.3009778707</v>
      </c>
      <c r="V37" s="16">
        <v>9906.5827934387</v>
      </c>
      <c r="W37" s="16">
        <v>12</v>
      </c>
      <c r="X37" s="16">
        <v>0.5043</v>
      </c>
      <c r="Y37" s="16">
        <v>2.5</v>
      </c>
      <c r="Z37" s="16">
        <v>3.4</v>
      </c>
      <c r="AA37" s="16">
        <v>5.7</v>
      </c>
      <c r="AB37" s="16">
        <v>4.9</v>
      </c>
      <c r="AC37" s="16">
        <v>358</v>
      </c>
      <c r="AD37" s="16">
        <v>57.7</v>
      </c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</row>
    <row r="38" spans="1:97" s="81" customFormat="1" ht="12.75">
      <c r="A38" s="15">
        <v>37</v>
      </c>
      <c r="B38" s="16">
        <v>505370</v>
      </c>
      <c r="C38" s="16">
        <v>498980</v>
      </c>
      <c r="D38" s="16">
        <v>25.1</v>
      </c>
      <c r="E38" s="16">
        <v>46754541</v>
      </c>
      <c r="F38" s="16">
        <v>94.3</v>
      </c>
      <c r="G38" s="16">
        <v>77.4</v>
      </c>
      <c r="H38" s="16">
        <v>4.2</v>
      </c>
      <c r="I38" s="16">
        <v>24.1</v>
      </c>
      <c r="J38" s="16">
        <v>71.7</v>
      </c>
      <c r="K38" s="16">
        <v>97.7</v>
      </c>
      <c r="L38" s="16">
        <v>78.3</v>
      </c>
      <c r="M38" s="16">
        <v>84.5</v>
      </c>
      <c r="N38" s="16">
        <v>10.4</v>
      </c>
      <c r="O38" s="16">
        <v>8.9</v>
      </c>
      <c r="P38" s="16">
        <v>0.15</v>
      </c>
      <c r="Q38" s="16">
        <v>3.4</v>
      </c>
      <c r="R38" s="16">
        <v>1322125.73523929</v>
      </c>
      <c r="S38" s="16">
        <v>28278.0176419503</v>
      </c>
      <c r="T38" s="16">
        <v>-1.64145625599706</v>
      </c>
      <c r="U38" s="16">
        <v>421874.212256087</v>
      </c>
      <c r="V38" s="16">
        <v>431722.680733903</v>
      </c>
      <c r="W38" s="16">
        <v>672.1</v>
      </c>
      <c r="X38" s="16">
        <v>32.8</v>
      </c>
      <c r="Y38" s="16">
        <v>2.5</v>
      </c>
      <c r="Z38" s="16">
        <v>4.1</v>
      </c>
      <c r="AA38" s="16">
        <v>13.3</v>
      </c>
      <c r="AB38" s="16">
        <v>279.6</v>
      </c>
      <c r="AC38" s="16">
        <v>556</v>
      </c>
      <c r="AD38" s="16">
        <v>67.6</v>
      </c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</row>
    <row r="39" spans="1:37" ht="12.75">
      <c r="A39" s="7">
        <v>38</v>
      </c>
      <c r="B39" s="16">
        <v>20770</v>
      </c>
      <c r="C39" s="16">
        <v>20330</v>
      </c>
      <c r="D39" s="16">
        <v>14.1</v>
      </c>
      <c r="E39" s="16">
        <v>7643905</v>
      </c>
      <c r="F39" s="16">
        <v>373.4</v>
      </c>
      <c r="G39" s="16">
        <v>91.9</v>
      </c>
      <c r="H39" s="16">
        <v>2</v>
      </c>
      <c r="I39" s="16">
        <v>16</v>
      </c>
      <c r="J39" s="16">
        <v>82</v>
      </c>
      <c r="K39" s="16">
        <v>91.8</v>
      </c>
      <c r="L39" s="16">
        <v>78.9</v>
      </c>
      <c r="M39" s="16">
        <v>83.4</v>
      </c>
      <c r="N39" s="16">
        <v>19</v>
      </c>
      <c r="O39" s="16">
        <v>5.5</v>
      </c>
      <c r="P39" s="16">
        <v>1.35</v>
      </c>
      <c r="Q39" s="13">
        <v>4.1</v>
      </c>
      <c r="R39" s="13">
        <v>241068.94332701902</v>
      </c>
      <c r="S39" s="13">
        <v>31537.4070356733</v>
      </c>
      <c r="T39" s="13">
        <v>3.17906949124998</v>
      </c>
      <c r="U39" s="13">
        <v>92772.91298901939</v>
      </c>
      <c r="V39" s="13">
        <v>90173.76797161011</v>
      </c>
      <c r="W39" s="13">
        <v>74.8</v>
      </c>
      <c r="X39" s="13">
        <v>74.9</v>
      </c>
      <c r="Y39" s="13">
        <v>2</v>
      </c>
      <c r="Z39" s="13">
        <v>1.6</v>
      </c>
      <c r="AA39" s="13">
        <v>14</v>
      </c>
      <c r="AB39" s="13">
        <v>53.6</v>
      </c>
      <c r="AC39" s="13">
        <v>340</v>
      </c>
      <c r="AD39" s="13">
        <v>70</v>
      </c>
      <c r="AE39" s="11"/>
      <c r="AF39" s="11"/>
      <c r="AG39" s="11"/>
      <c r="AH39" s="11"/>
      <c r="AI39" s="11"/>
      <c r="AJ39" s="11"/>
      <c r="AK39" s="11"/>
    </row>
    <row r="40" spans="1:30" s="81" customFormat="1" ht="12.75">
      <c r="A40" s="7">
        <v>39</v>
      </c>
      <c r="B40" s="16">
        <v>301340</v>
      </c>
      <c r="C40" s="16">
        <v>294140</v>
      </c>
      <c r="D40" s="16">
        <v>23.4</v>
      </c>
      <c r="E40" s="16">
        <v>60884593</v>
      </c>
      <c r="F40" s="16">
        <v>208.3</v>
      </c>
      <c r="G40" s="16">
        <v>68.4</v>
      </c>
      <c r="H40" s="16">
        <v>3.9</v>
      </c>
      <c r="I40" s="16">
        <v>28.3</v>
      </c>
      <c r="J40" s="16">
        <v>67.8</v>
      </c>
      <c r="K40" s="16">
        <v>98.9</v>
      </c>
      <c r="L40" s="16">
        <v>79.2</v>
      </c>
      <c r="M40" s="13">
        <v>84.6</v>
      </c>
      <c r="N40" s="13">
        <v>9.1</v>
      </c>
      <c r="O40" s="13">
        <v>9.9</v>
      </c>
      <c r="P40" s="13">
        <v>-0.09</v>
      </c>
      <c r="Q40" s="13">
        <v>3.4</v>
      </c>
      <c r="R40" s="13">
        <v>2013391.8565710601</v>
      </c>
      <c r="S40" s="13">
        <v>33068.9876923553</v>
      </c>
      <c r="T40" s="13">
        <v>-2.53301398335645</v>
      </c>
      <c r="U40" s="13">
        <v>585651.994533375</v>
      </c>
      <c r="V40" s="13">
        <v>608346.7718872359</v>
      </c>
      <c r="W40" s="13">
        <v>0.11</v>
      </c>
      <c r="X40" s="13">
        <v>49.2</v>
      </c>
      <c r="Y40" s="13">
        <v>2</v>
      </c>
      <c r="Z40" s="13">
        <v>2.8</v>
      </c>
      <c r="AA40" s="13">
        <v>15.5</v>
      </c>
      <c r="AB40" s="13">
        <v>283.5</v>
      </c>
      <c r="AC40" s="13">
        <v>492</v>
      </c>
      <c r="AD40" s="13">
        <v>56.8</v>
      </c>
    </row>
    <row r="41" spans="1:30" ht="12.75">
      <c r="A41" s="15">
        <v>40</v>
      </c>
      <c r="B41" s="16">
        <v>243610</v>
      </c>
      <c r="C41" s="16">
        <v>241930</v>
      </c>
      <c r="D41" s="16">
        <v>25</v>
      </c>
      <c r="E41" s="16">
        <v>63029634</v>
      </c>
      <c r="F41" s="16">
        <v>260.6</v>
      </c>
      <c r="G41" s="16">
        <v>79.6</v>
      </c>
      <c r="H41" s="16">
        <v>1.4</v>
      </c>
      <c r="I41" s="16">
        <v>18.2</v>
      </c>
      <c r="J41" s="16">
        <v>80.4</v>
      </c>
      <c r="K41" s="16">
        <v>99</v>
      </c>
      <c r="L41" s="16">
        <v>78.1</v>
      </c>
      <c r="M41" s="13">
        <v>84.4</v>
      </c>
      <c r="N41" s="13">
        <v>12.3</v>
      </c>
      <c r="O41" s="13">
        <v>9.3</v>
      </c>
      <c r="P41" s="13">
        <v>0.29</v>
      </c>
      <c r="Q41" s="13">
        <v>4.6</v>
      </c>
      <c r="R41" s="13">
        <v>2471600.09847647</v>
      </c>
      <c r="S41" s="13">
        <v>39367.2741226119</v>
      </c>
      <c r="T41" s="13">
        <v>0.12481560577724</v>
      </c>
      <c r="U41" s="13">
        <v>834863.7767853161</v>
      </c>
      <c r="V41" s="13">
        <v>780141.1406939101</v>
      </c>
      <c r="W41" s="13">
        <v>1200</v>
      </c>
      <c r="X41" s="13">
        <v>79.3</v>
      </c>
      <c r="Y41" s="13">
        <v>0.7</v>
      </c>
      <c r="Z41" s="13">
        <v>4.5</v>
      </c>
      <c r="AA41" s="13">
        <v>10</v>
      </c>
      <c r="AB41" s="13">
        <v>352.7</v>
      </c>
      <c r="AC41" s="13">
        <v>1105</v>
      </c>
      <c r="AD41" s="13">
        <v>82</v>
      </c>
    </row>
    <row r="42" spans="1:30" ht="12.75">
      <c r="A42" s="7">
        <v>41</v>
      </c>
      <c r="B42" s="16">
        <v>643801</v>
      </c>
      <c r="C42" s="16">
        <v>640427</v>
      </c>
      <c r="D42" s="16">
        <v>33.5</v>
      </c>
      <c r="E42" s="16">
        <v>66164873</v>
      </c>
      <c r="F42" s="16">
        <v>102.5</v>
      </c>
      <c r="G42" s="16">
        <v>85.8</v>
      </c>
      <c r="H42" s="16">
        <v>3.8</v>
      </c>
      <c r="I42" s="16">
        <v>24.4</v>
      </c>
      <c r="J42" s="16">
        <v>71.8</v>
      </c>
      <c r="K42" s="16">
        <v>99</v>
      </c>
      <c r="L42" s="16">
        <v>78.4</v>
      </c>
      <c r="M42" s="13">
        <v>84.7</v>
      </c>
      <c r="N42" s="13">
        <v>12.7</v>
      </c>
      <c r="O42" s="13">
        <v>8.9</v>
      </c>
      <c r="P42" s="13">
        <v>0.39</v>
      </c>
      <c r="Q42" s="13">
        <v>3.4</v>
      </c>
      <c r="R42" s="13">
        <v>2611221.27473582</v>
      </c>
      <c r="S42" s="13">
        <v>39617.3436789887</v>
      </c>
      <c r="T42" s="13">
        <v>0.0138787984747202</v>
      </c>
      <c r="U42" s="13">
        <v>774284.921405046</v>
      </c>
      <c r="V42" s="13">
        <v>716405.735557667</v>
      </c>
      <c r="W42" s="13">
        <v>1500</v>
      </c>
      <c r="X42" s="13">
        <v>48.6</v>
      </c>
      <c r="Y42" s="13">
        <v>2</v>
      </c>
      <c r="Z42" s="13">
        <v>2.5</v>
      </c>
      <c r="AA42" s="13">
        <v>10</v>
      </c>
      <c r="AB42" s="13">
        <v>539</v>
      </c>
      <c r="AC42" s="13">
        <v>661</v>
      </c>
      <c r="AD42" s="13">
        <v>79.6</v>
      </c>
    </row>
    <row r="43" spans="1:30" ht="12.75">
      <c r="A43" s="7">
        <v>42</v>
      </c>
      <c r="B43" s="13">
        <v>357022</v>
      </c>
      <c r="C43" s="13">
        <v>348672</v>
      </c>
      <c r="D43" s="13">
        <v>34.3</v>
      </c>
      <c r="E43" s="13">
        <v>82800121</v>
      </c>
      <c r="F43" s="13">
        <v>233.2</v>
      </c>
      <c r="G43" s="13">
        <v>73.9</v>
      </c>
      <c r="H43" s="13">
        <v>1.6</v>
      </c>
      <c r="I43" s="13">
        <v>24.6</v>
      </c>
      <c r="J43" s="13">
        <v>73.8</v>
      </c>
      <c r="K43" s="13">
        <v>99</v>
      </c>
      <c r="L43" s="13">
        <v>77.9</v>
      </c>
      <c r="M43" s="13">
        <v>82.6</v>
      </c>
      <c r="N43" s="13">
        <v>8.3</v>
      </c>
      <c r="O43" s="13">
        <v>11</v>
      </c>
      <c r="P43" s="13">
        <v>-0.27</v>
      </c>
      <c r="Q43" s="13">
        <v>3.5</v>
      </c>
      <c r="R43" s="13">
        <v>3425956.4708737596</v>
      </c>
      <c r="S43" s="13">
        <v>41376.2254148609</v>
      </c>
      <c r="T43" s="13">
        <v>0.688655309894881</v>
      </c>
      <c r="U43" s="13">
        <v>1571540.60855652</v>
      </c>
      <c r="V43" s="13">
        <v>1774433.19268331</v>
      </c>
      <c r="W43" s="13">
        <v>1600</v>
      </c>
      <c r="X43" s="13">
        <v>66.9</v>
      </c>
      <c r="Y43" s="13">
        <v>0.9</v>
      </c>
      <c r="Z43" s="13">
        <v>3.7</v>
      </c>
      <c r="AA43" s="13">
        <v>23.8</v>
      </c>
      <c r="AB43" s="13">
        <v>576.8</v>
      </c>
      <c r="AC43" s="13">
        <v>675</v>
      </c>
      <c r="AD43" s="13">
        <v>83</v>
      </c>
    </row>
    <row r="44" spans="1:30" ht="12.75">
      <c r="A44" s="15">
        <v>43</v>
      </c>
      <c r="B44" s="13">
        <v>103000</v>
      </c>
      <c r="C44" s="13">
        <v>100250</v>
      </c>
      <c r="D44" s="13">
        <v>0.1</v>
      </c>
      <c r="E44" s="13">
        <v>325867</v>
      </c>
      <c r="F44" s="13">
        <v>3.1</v>
      </c>
      <c r="G44" s="13">
        <v>93.7</v>
      </c>
      <c r="H44" s="13">
        <v>4.8</v>
      </c>
      <c r="I44" s="13">
        <v>22.2</v>
      </c>
      <c r="J44" s="13">
        <v>73</v>
      </c>
      <c r="K44" s="13">
        <v>99</v>
      </c>
      <c r="L44" s="13">
        <v>78.8</v>
      </c>
      <c r="M44" s="13">
        <v>83.3</v>
      </c>
      <c r="N44" s="13">
        <v>13.2</v>
      </c>
      <c r="O44" s="13">
        <v>7</v>
      </c>
      <c r="P44" s="13">
        <v>0.62</v>
      </c>
      <c r="Q44" s="13">
        <v>3.2</v>
      </c>
      <c r="R44" s="13">
        <v>13578.944576427099</v>
      </c>
      <c r="S44" s="13">
        <v>41670.2046430816</v>
      </c>
      <c r="T44" s="13">
        <v>1.39915223580929</v>
      </c>
      <c r="U44" s="13">
        <v>7239.31812259925</v>
      </c>
      <c r="V44" s="13">
        <v>8070.29576979189</v>
      </c>
      <c r="W44" s="13">
        <v>6.5</v>
      </c>
      <c r="X44" s="13">
        <v>8.5</v>
      </c>
      <c r="Y44" s="13">
        <v>7.8</v>
      </c>
      <c r="Z44" s="13">
        <v>6</v>
      </c>
      <c r="AA44" s="13">
        <v>14.2</v>
      </c>
      <c r="AB44" s="13">
        <v>16.8</v>
      </c>
      <c r="AC44" s="13">
        <v>505</v>
      </c>
      <c r="AD44" s="13">
        <v>95</v>
      </c>
    </row>
    <row r="45" spans="1:30" ht="12.75">
      <c r="A45" s="7">
        <v>44</v>
      </c>
      <c r="B45" s="13">
        <v>30528</v>
      </c>
      <c r="C45" s="13">
        <v>30278</v>
      </c>
      <c r="D45" s="13">
        <v>27.3</v>
      </c>
      <c r="E45" s="13">
        <v>11060095</v>
      </c>
      <c r="F45" s="13">
        <v>344.8</v>
      </c>
      <c r="G45" s="13">
        <v>97.5</v>
      </c>
      <c r="H45" s="13">
        <v>2</v>
      </c>
      <c r="I45" s="13">
        <v>25</v>
      </c>
      <c r="J45" s="13">
        <v>73</v>
      </c>
      <c r="K45" s="13">
        <v>99</v>
      </c>
      <c r="L45" s="13">
        <v>76.5</v>
      </c>
      <c r="M45" s="13">
        <v>83</v>
      </c>
      <c r="N45" s="13">
        <v>10</v>
      </c>
      <c r="O45" s="13">
        <v>10.6</v>
      </c>
      <c r="P45" s="13">
        <v>-0.06</v>
      </c>
      <c r="Q45" s="13">
        <v>4.3</v>
      </c>
      <c r="R45" s="13">
        <v>483402.4066458</v>
      </c>
      <c r="S45" s="13">
        <v>43706.8946194224</v>
      </c>
      <c r="T45" s="13">
        <v>-0.281010424135453</v>
      </c>
      <c r="U45" s="13">
        <v>404143.114409531</v>
      </c>
      <c r="V45" s="13">
        <v>409914.715244801</v>
      </c>
      <c r="W45" s="13">
        <v>271.2</v>
      </c>
      <c r="X45" s="13">
        <v>17.9</v>
      </c>
      <c r="Y45" s="13">
        <v>0.8</v>
      </c>
      <c r="Z45" s="13">
        <v>3.1</v>
      </c>
      <c r="AA45" s="13">
        <v>13.4</v>
      </c>
      <c r="AB45" s="13">
        <v>83.4</v>
      </c>
      <c r="AC45" s="13">
        <v>585</v>
      </c>
      <c r="AD45" s="13">
        <v>78</v>
      </c>
    </row>
    <row r="46" spans="1:30" ht="12.75">
      <c r="A46" s="7">
        <v>45</v>
      </c>
      <c r="B46" s="13">
        <v>338145</v>
      </c>
      <c r="C46" s="13">
        <v>303815</v>
      </c>
      <c r="D46" s="13">
        <v>7.4</v>
      </c>
      <c r="E46" s="13">
        <v>5408466</v>
      </c>
      <c r="F46" s="13">
        <v>17.3</v>
      </c>
      <c r="G46" s="13">
        <v>83.7</v>
      </c>
      <c r="H46" s="13">
        <v>4.4</v>
      </c>
      <c r="I46" s="13">
        <v>22.6</v>
      </c>
      <c r="J46" s="13">
        <v>73</v>
      </c>
      <c r="K46" s="13">
        <v>100</v>
      </c>
      <c r="L46" s="13">
        <v>75.9</v>
      </c>
      <c r="M46" s="13">
        <v>83</v>
      </c>
      <c r="N46" s="13">
        <v>10.4</v>
      </c>
      <c r="O46" s="13">
        <v>10.3</v>
      </c>
      <c r="P46" s="13">
        <v>0</v>
      </c>
      <c r="Q46" s="13">
        <v>3.4</v>
      </c>
      <c r="R46" s="13">
        <v>247388.64568650798</v>
      </c>
      <c r="S46" s="13">
        <v>45741.0004401447</v>
      </c>
      <c r="T46" s="13">
        <v>-0.826697427501177</v>
      </c>
      <c r="U46" s="13">
        <v>102483.17582877</v>
      </c>
      <c r="V46" s="13">
        <v>100370.862433137</v>
      </c>
      <c r="W46" s="13">
        <v>137.6</v>
      </c>
      <c r="X46" s="13">
        <v>7.9</v>
      </c>
      <c r="Y46" s="13">
        <v>2.8</v>
      </c>
      <c r="Z46" s="13">
        <v>3.7</v>
      </c>
      <c r="AA46" s="13">
        <v>15.4</v>
      </c>
      <c r="AB46" s="13">
        <v>76.2</v>
      </c>
      <c r="AC46" s="13">
        <v>679</v>
      </c>
      <c r="AD46" s="13">
        <v>89.4</v>
      </c>
    </row>
    <row r="47" spans="1:30" ht="12.75">
      <c r="A47" s="15">
        <v>46</v>
      </c>
      <c r="B47" s="13">
        <v>70273</v>
      </c>
      <c r="C47" s="13">
        <v>68883</v>
      </c>
      <c r="D47" s="13">
        <v>15.8</v>
      </c>
      <c r="E47" s="13">
        <v>457589</v>
      </c>
      <c r="F47" s="13">
        <v>68.6</v>
      </c>
      <c r="G47" s="13">
        <v>62.2</v>
      </c>
      <c r="H47" s="13">
        <v>5</v>
      </c>
      <c r="I47" s="13">
        <v>19</v>
      </c>
      <c r="J47" s="13">
        <v>76</v>
      </c>
      <c r="K47" s="13">
        <v>99</v>
      </c>
      <c r="L47" s="13">
        <v>78.1</v>
      </c>
      <c r="M47" s="13">
        <v>82.7</v>
      </c>
      <c r="N47" s="13">
        <v>15.8</v>
      </c>
      <c r="O47" s="13">
        <v>6.4</v>
      </c>
      <c r="P47" s="13">
        <v>0.94</v>
      </c>
      <c r="Q47" s="13">
        <v>3.8</v>
      </c>
      <c r="R47" s="13">
        <v>210637.733244113</v>
      </c>
      <c r="S47" s="13">
        <v>46032.0797143534</v>
      </c>
      <c r="T47" s="13">
        <v>0.156826568265678</v>
      </c>
      <c r="U47" s="13">
        <v>176013.267681142</v>
      </c>
      <c r="V47" s="13">
        <v>227081.39920354902</v>
      </c>
      <c r="W47" s="13">
        <v>97.9</v>
      </c>
      <c r="X47" s="13">
        <v>1.4</v>
      </c>
      <c r="Y47" s="13">
        <v>1.6</v>
      </c>
      <c r="Z47" s="13">
        <v>2.9</v>
      </c>
      <c r="AA47" s="13">
        <v>23.4</v>
      </c>
      <c r="AB47" s="13">
        <v>26.5</v>
      </c>
      <c r="AC47" s="13">
        <v>715</v>
      </c>
      <c r="AD47" s="13">
        <v>76.8</v>
      </c>
    </row>
    <row r="48" spans="1:30" ht="12.75">
      <c r="A48" s="7">
        <v>47</v>
      </c>
      <c r="B48" s="13">
        <v>41543</v>
      </c>
      <c r="C48" s="13">
        <v>33893</v>
      </c>
      <c r="D48" s="13">
        <v>31.3</v>
      </c>
      <c r="E48" s="13">
        <v>16714018</v>
      </c>
      <c r="F48" s="13">
        <v>493.6</v>
      </c>
      <c r="G48" s="13">
        <v>83.2</v>
      </c>
      <c r="H48" s="13">
        <v>2</v>
      </c>
      <c r="I48" s="13">
        <v>18</v>
      </c>
      <c r="J48" s="13">
        <v>80</v>
      </c>
      <c r="K48" s="13">
        <v>99</v>
      </c>
      <c r="L48" s="13">
        <v>78.8</v>
      </c>
      <c r="M48" s="13">
        <v>83.1</v>
      </c>
      <c r="N48" s="13">
        <v>10.9</v>
      </c>
      <c r="O48" s="13">
        <v>8.4</v>
      </c>
      <c r="P48" s="13">
        <v>0.25</v>
      </c>
      <c r="Q48" s="13">
        <v>3.7</v>
      </c>
      <c r="R48" s="13">
        <v>770066.7189245931</v>
      </c>
      <c r="S48" s="13">
        <v>46073.1057561738</v>
      </c>
      <c r="T48" s="13">
        <v>-1.24717514379037</v>
      </c>
      <c r="U48" s="13">
        <v>613179.909398802</v>
      </c>
      <c r="V48" s="13">
        <v>677871.434433314</v>
      </c>
      <c r="W48" s="13">
        <v>420.4</v>
      </c>
      <c r="X48" s="13">
        <v>20.3</v>
      </c>
      <c r="Y48" s="13">
        <v>1.7</v>
      </c>
      <c r="Z48" s="13">
        <v>6.8</v>
      </c>
      <c r="AA48" s="13">
        <v>12.6</v>
      </c>
      <c r="AB48" s="13">
        <v>108</v>
      </c>
      <c r="AC48" s="13">
        <v>767</v>
      </c>
      <c r="AD48" s="13">
        <v>92.3</v>
      </c>
    </row>
    <row r="49" spans="1:30" ht="12.75">
      <c r="A49" s="7">
        <v>48</v>
      </c>
      <c r="B49" s="13">
        <v>83871</v>
      </c>
      <c r="C49" s="13">
        <v>82445</v>
      </c>
      <c r="D49" s="13">
        <v>16.6</v>
      </c>
      <c r="E49" s="13">
        <v>8463948</v>
      </c>
      <c r="F49" s="13">
        <v>99.7</v>
      </c>
      <c r="G49" s="13">
        <v>67.7</v>
      </c>
      <c r="H49" s="13">
        <v>5.5</v>
      </c>
      <c r="I49" s="13">
        <v>27.5</v>
      </c>
      <c r="J49" s="13">
        <v>67</v>
      </c>
      <c r="K49" s="13">
        <v>98</v>
      </c>
      <c r="L49" s="13">
        <v>77</v>
      </c>
      <c r="M49" s="13">
        <v>83</v>
      </c>
      <c r="N49" s="13">
        <v>8.7</v>
      </c>
      <c r="O49" s="13">
        <v>10.2</v>
      </c>
      <c r="P49" s="13">
        <v>-0.15</v>
      </c>
      <c r="Q49" s="13">
        <v>4.3</v>
      </c>
      <c r="R49" s="13">
        <v>394457.53561726597</v>
      </c>
      <c r="S49" s="13">
        <v>46604.437505673</v>
      </c>
      <c r="T49" s="13">
        <v>0.870499679134551</v>
      </c>
      <c r="U49" s="13">
        <v>212924.573321905</v>
      </c>
      <c r="V49" s="13">
        <v>225613.446752282</v>
      </c>
      <c r="W49" s="13">
        <v>216.6</v>
      </c>
      <c r="X49" s="13">
        <v>11</v>
      </c>
      <c r="Y49" s="13">
        <v>1.6</v>
      </c>
      <c r="Z49" s="13">
        <v>3.6</v>
      </c>
      <c r="AA49" s="13">
        <v>18.2</v>
      </c>
      <c r="AB49" s="13">
        <v>59.5</v>
      </c>
      <c r="AC49" s="13">
        <v>656</v>
      </c>
      <c r="AD49" s="13">
        <v>79.8</v>
      </c>
    </row>
    <row r="50" spans="1:30" s="62" customFormat="1" ht="12.75" customHeight="1">
      <c r="A50" s="15">
        <v>49</v>
      </c>
      <c r="B50" s="87">
        <v>377915</v>
      </c>
      <c r="C50" s="87">
        <v>364485</v>
      </c>
      <c r="D50" s="87">
        <v>11.8</v>
      </c>
      <c r="E50" s="87">
        <v>127249704</v>
      </c>
      <c r="F50" s="87">
        <v>349.1</v>
      </c>
      <c r="G50" s="87">
        <v>91.3</v>
      </c>
      <c r="H50" s="87">
        <v>3.9</v>
      </c>
      <c r="I50" s="87">
        <v>26.2</v>
      </c>
      <c r="J50" s="87">
        <v>69.9</v>
      </c>
      <c r="K50" s="87">
        <v>99</v>
      </c>
      <c r="L50" s="87">
        <v>80.6</v>
      </c>
      <c r="M50" s="87">
        <v>87.4</v>
      </c>
      <c r="N50" s="87">
        <v>8.4</v>
      </c>
      <c r="O50" s="87">
        <v>9.2</v>
      </c>
      <c r="P50" s="87">
        <v>-0.08</v>
      </c>
      <c r="Q50" s="87">
        <v>2.2</v>
      </c>
      <c r="R50" s="87">
        <v>5960180.293677559</v>
      </c>
      <c r="S50" s="87">
        <v>46838.4609655167</v>
      </c>
      <c r="T50" s="87">
        <v>1.94629041029195</v>
      </c>
      <c r="U50" s="87">
        <v>992054.746226309</v>
      </c>
      <c r="V50" s="87">
        <v>873962.927464843</v>
      </c>
      <c r="W50" s="87">
        <v>2500</v>
      </c>
      <c r="X50" s="87">
        <v>1300</v>
      </c>
      <c r="Y50" s="87">
        <v>1.2</v>
      </c>
      <c r="Z50" s="87">
        <v>2.3</v>
      </c>
      <c r="AA50" s="87">
        <v>18.7</v>
      </c>
      <c r="AB50" s="87">
        <v>1001</v>
      </c>
      <c r="AC50" s="87">
        <v>842</v>
      </c>
      <c r="AD50" s="87">
        <v>76.5</v>
      </c>
    </row>
    <row r="51" spans="1:30" s="62" customFormat="1" ht="12.75" customHeight="1">
      <c r="A51" s="7">
        <v>50</v>
      </c>
      <c r="B51" s="87">
        <v>9826675</v>
      </c>
      <c r="C51" s="87">
        <v>9161966</v>
      </c>
      <c r="D51" s="87">
        <v>17.8</v>
      </c>
      <c r="E51" s="87">
        <v>321305965</v>
      </c>
      <c r="F51" s="87">
        <v>34.6</v>
      </c>
      <c r="G51" s="87">
        <v>82.4</v>
      </c>
      <c r="H51" s="87">
        <v>0.7</v>
      </c>
      <c r="I51" s="87">
        <v>20.2</v>
      </c>
      <c r="J51" s="87">
        <v>79.1</v>
      </c>
      <c r="K51" s="87">
        <v>99</v>
      </c>
      <c r="L51" s="87">
        <v>76.1</v>
      </c>
      <c r="M51" s="87">
        <v>81.1</v>
      </c>
      <c r="N51" s="87">
        <v>13.7</v>
      </c>
      <c r="O51" s="87">
        <v>8.4</v>
      </c>
      <c r="P51" s="87">
        <v>0.53</v>
      </c>
      <c r="Q51" s="87">
        <v>6</v>
      </c>
      <c r="R51" s="87">
        <v>16244600</v>
      </c>
      <c r="S51" s="87">
        <v>51163.2459034553</v>
      </c>
      <c r="T51" s="87">
        <v>2.77895883713102</v>
      </c>
      <c r="U51" s="87">
        <v>2743100</v>
      </c>
      <c r="V51" s="87">
        <v>2195900</v>
      </c>
      <c r="W51" s="87">
        <v>3500</v>
      </c>
      <c r="X51" s="87">
        <v>139.1</v>
      </c>
      <c r="Y51" s="87">
        <v>1.1</v>
      </c>
      <c r="Z51" s="87">
        <v>3.7</v>
      </c>
      <c r="AA51" s="87">
        <v>12.3</v>
      </c>
      <c r="AB51" s="87">
        <v>4100</v>
      </c>
      <c r="AC51" s="87">
        <v>844</v>
      </c>
      <c r="AD51" s="87">
        <v>77.9</v>
      </c>
    </row>
    <row r="52" spans="1:30" s="62" customFormat="1" ht="12.75" customHeight="1">
      <c r="A52" s="7">
        <v>51</v>
      </c>
      <c r="B52" s="87">
        <v>697</v>
      </c>
      <c r="C52" s="87">
        <v>687</v>
      </c>
      <c r="D52" s="87">
        <v>0.7</v>
      </c>
      <c r="E52" s="87">
        <v>5303264</v>
      </c>
      <c r="F52" s="87">
        <v>7792.6</v>
      </c>
      <c r="G52" s="87">
        <v>100</v>
      </c>
      <c r="H52" s="87">
        <v>0.1</v>
      </c>
      <c r="I52" s="87">
        <v>19.6</v>
      </c>
      <c r="J52" s="87">
        <v>80.3</v>
      </c>
      <c r="K52" s="87">
        <v>95.9</v>
      </c>
      <c r="L52" s="87">
        <v>81.5</v>
      </c>
      <c r="M52" s="87">
        <v>86.2</v>
      </c>
      <c r="N52" s="87">
        <v>7.7</v>
      </c>
      <c r="O52" s="87">
        <v>3.4</v>
      </c>
      <c r="P52" s="87">
        <v>0.43</v>
      </c>
      <c r="Q52" s="87">
        <v>2.7</v>
      </c>
      <c r="R52" s="87">
        <v>276520.02892897604</v>
      </c>
      <c r="S52" s="87">
        <v>52141.4790832544</v>
      </c>
      <c r="T52" s="87">
        <v>1.31896594079441</v>
      </c>
      <c r="U52" s="87">
        <v>493553.04851931095</v>
      </c>
      <c r="V52" s="87">
        <v>554858.208826392</v>
      </c>
      <c r="W52" s="87">
        <v>37.2</v>
      </c>
      <c r="X52" s="87">
        <v>237.7</v>
      </c>
      <c r="Y52" s="87">
        <v>0</v>
      </c>
      <c r="Z52" s="87">
        <v>1.7</v>
      </c>
      <c r="AA52" s="87">
        <v>20.7</v>
      </c>
      <c r="AB52" s="87">
        <v>42.7</v>
      </c>
      <c r="AC52" s="87">
        <v>213</v>
      </c>
      <c r="AD52" s="87">
        <v>75</v>
      </c>
    </row>
    <row r="53" spans="1:30" s="62" customFormat="1" ht="12.75" customHeight="1">
      <c r="A53" s="15">
        <v>52</v>
      </c>
      <c r="B53" s="87">
        <v>9984670</v>
      </c>
      <c r="C53" s="87">
        <v>9093507</v>
      </c>
      <c r="D53" s="87">
        <v>5</v>
      </c>
      <c r="E53" s="87">
        <v>34837978</v>
      </c>
      <c r="F53" s="87">
        <v>3.8</v>
      </c>
      <c r="G53" s="87">
        <v>80.7</v>
      </c>
      <c r="H53" s="87">
        <v>2</v>
      </c>
      <c r="I53" s="87">
        <v>22</v>
      </c>
      <c r="J53" s="87">
        <v>76</v>
      </c>
      <c r="K53" s="87">
        <v>99</v>
      </c>
      <c r="L53" s="87">
        <v>78.9</v>
      </c>
      <c r="M53" s="87">
        <v>84.2</v>
      </c>
      <c r="N53" s="87">
        <v>10.3</v>
      </c>
      <c r="O53" s="87">
        <v>8.1</v>
      </c>
      <c r="P53" s="87">
        <v>0.22</v>
      </c>
      <c r="Q53" s="87">
        <v>4.9</v>
      </c>
      <c r="R53" s="87">
        <v>1821445.4495621999</v>
      </c>
      <c r="S53" s="87">
        <v>52283.3285434132</v>
      </c>
      <c r="T53" s="87">
        <v>1.7089903528317</v>
      </c>
      <c r="U53" s="87">
        <v>583302.460936318</v>
      </c>
      <c r="V53" s="87">
        <v>547061.044130658</v>
      </c>
      <c r="W53" s="87">
        <v>747.8</v>
      </c>
      <c r="X53" s="87">
        <v>65.7</v>
      </c>
      <c r="Y53" s="87">
        <v>1.5</v>
      </c>
      <c r="Z53" s="87">
        <v>8.9</v>
      </c>
      <c r="AA53" s="87">
        <v>10.8</v>
      </c>
      <c r="AB53" s="87">
        <v>580.6</v>
      </c>
      <c r="AC53" s="87">
        <v>731</v>
      </c>
      <c r="AD53" s="87">
        <v>83</v>
      </c>
    </row>
    <row r="54" spans="1:30" s="62" customFormat="1" ht="12.75" customHeight="1">
      <c r="A54" s="7">
        <v>53</v>
      </c>
      <c r="B54" s="87">
        <v>450295</v>
      </c>
      <c r="C54" s="87">
        <v>410335</v>
      </c>
      <c r="D54" s="87">
        <v>6.4</v>
      </c>
      <c r="E54" s="87">
        <v>9511313</v>
      </c>
      <c r="F54" s="87">
        <v>22.2</v>
      </c>
      <c r="G54" s="87">
        <v>85.2</v>
      </c>
      <c r="H54" s="87">
        <v>1.1</v>
      </c>
      <c r="I54" s="87">
        <v>28.2</v>
      </c>
      <c r="J54" s="87">
        <v>70.7</v>
      </c>
      <c r="K54" s="87">
        <v>99</v>
      </c>
      <c r="L54" s="87">
        <v>78.9</v>
      </c>
      <c r="M54" s="87">
        <v>83.6</v>
      </c>
      <c r="N54" s="87">
        <v>10.2</v>
      </c>
      <c r="O54" s="87">
        <v>10.2</v>
      </c>
      <c r="P54" s="87">
        <v>0</v>
      </c>
      <c r="Q54" s="87">
        <v>2.7</v>
      </c>
      <c r="R54" s="87">
        <v>523804.384713</v>
      </c>
      <c r="S54" s="87">
        <v>55071.721928718</v>
      </c>
      <c r="T54" s="87">
        <v>0.953844022484662</v>
      </c>
      <c r="U54" s="87">
        <v>223816.303504334</v>
      </c>
      <c r="V54" s="87">
        <v>254229.516560786</v>
      </c>
      <c r="W54" s="87">
        <v>277.1</v>
      </c>
      <c r="X54" s="87">
        <v>44</v>
      </c>
      <c r="Y54" s="87">
        <v>1.6</v>
      </c>
      <c r="Z54" s="87">
        <v>4.2</v>
      </c>
      <c r="AA54" s="87">
        <v>15.7</v>
      </c>
      <c r="AB54" s="87">
        <v>147.8</v>
      </c>
      <c r="AC54" s="87">
        <v>551</v>
      </c>
      <c r="AD54" s="87">
        <v>91</v>
      </c>
    </row>
    <row r="55" spans="1:30" s="62" customFormat="1" ht="12.75" customHeight="1">
      <c r="A55" s="7">
        <v>54</v>
      </c>
      <c r="B55" s="87">
        <v>43094</v>
      </c>
      <c r="C55" s="87">
        <v>42434</v>
      </c>
      <c r="D55" s="87">
        <v>57.3</v>
      </c>
      <c r="E55" s="87">
        <v>559776</v>
      </c>
      <c r="F55" s="87">
        <v>130.6</v>
      </c>
      <c r="G55" s="87">
        <v>86.9</v>
      </c>
      <c r="H55" s="87">
        <v>2.6</v>
      </c>
      <c r="I55" s="87">
        <v>20.3</v>
      </c>
      <c r="J55" s="87">
        <v>77.1</v>
      </c>
      <c r="K55" s="87">
        <v>99</v>
      </c>
      <c r="L55" s="87">
        <v>76.4</v>
      </c>
      <c r="M55" s="87">
        <v>81.3</v>
      </c>
      <c r="N55" s="87">
        <v>10.2</v>
      </c>
      <c r="O55" s="87">
        <v>10.2</v>
      </c>
      <c r="P55" s="87">
        <v>0</v>
      </c>
      <c r="Q55" s="87">
        <v>4.2</v>
      </c>
      <c r="R55" s="87">
        <v>314888.68417946505</v>
      </c>
      <c r="S55" s="87">
        <v>56252.6232241941</v>
      </c>
      <c r="T55" s="87">
        <v>-0.376591942278559</v>
      </c>
      <c r="U55" s="87">
        <v>155600.311859186</v>
      </c>
      <c r="V55" s="87">
        <v>171214.361400124</v>
      </c>
      <c r="W55" s="87">
        <v>127.5</v>
      </c>
      <c r="X55" s="87">
        <v>81.7</v>
      </c>
      <c r="Y55" s="87">
        <v>1.4</v>
      </c>
      <c r="Z55" s="87">
        <v>6</v>
      </c>
      <c r="AA55" s="87">
        <v>10.7</v>
      </c>
      <c r="AB55" s="87">
        <v>36.4</v>
      </c>
      <c r="AC55" s="87">
        <v>975</v>
      </c>
      <c r="AD55" s="87">
        <v>90</v>
      </c>
    </row>
    <row r="56" spans="1:30" s="7" customFormat="1" ht="12.75">
      <c r="A56" s="15">
        <v>55</v>
      </c>
      <c r="B56" s="16">
        <v>41277</v>
      </c>
      <c r="C56" s="16">
        <v>39997</v>
      </c>
      <c r="D56" s="16">
        <v>10.2</v>
      </c>
      <c r="E56" s="16">
        <v>8034055</v>
      </c>
      <c r="F56" s="16">
        <v>198.2</v>
      </c>
      <c r="G56" s="16">
        <v>73.7</v>
      </c>
      <c r="H56" s="16">
        <v>3.4</v>
      </c>
      <c r="I56" s="16">
        <v>23.4</v>
      </c>
      <c r="J56" s="16">
        <v>73.2</v>
      </c>
      <c r="K56" s="16">
        <v>99</v>
      </c>
      <c r="L56" s="16">
        <v>79.9</v>
      </c>
      <c r="M56" s="16">
        <v>84.6</v>
      </c>
      <c r="N56" s="16">
        <v>10.4</v>
      </c>
      <c r="O56" s="16">
        <v>8.1</v>
      </c>
      <c r="P56" s="16">
        <v>0.24</v>
      </c>
      <c r="Q56" s="16">
        <v>3.9</v>
      </c>
      <c r="R56" s="16">
        <v>631183.475907878</v>
      </c>
      <c r="S56" s="16">
        <v>78923.5945221537</v>
      </c>
      <c r="T56" s="16">
        <v>1.04909345787478</v>
      </c>
      <c r="U56" s="16">
        <v>264241.614533879</v>
      </c>
      <c r="V56" s="16">
        <v>330099.097865888</v>
      </c>
      <c r="W56" s="16">
        <v>214.5</v>
      </c>
      <c r="X56" s="16">
        <v>279.4</v>
      </c>
      <c r="Y56" s="16">
        <v>0.7</v>
      </c>
      <c r="Z56" s="16">
        <v>2.3</v>
      </c>
      <c r="AA56" s="16">
        <v>19</v>
      </c>
      <c r="AB56" s="16">
        <v>64</v>
      </c>
      <c r="AC56" s="16">
        <v>594</v>
      </c>
      <c r="AD56" s="16">
        <v>85.2</v>
      </c>
    </row>
    <row r="57" spans="1:30" s="7" customFormat="1" ht="12.75">
      <c r="A57" s="7">
        <v>56</v>
      </c>
      <c r="B57" s="16">
        <v>323802</v>
      </c>
      <c r="C57" s="16">
        <v>304282</v>
      </c>
      <c r="D57" s="16">
        <v>2.7</v>
      </c>
      <c r="E57" s="16">
        <v>4993875</v>
      </c>
      <c r="F57" s="16">
        <v>15.5</v>
      </c>
      <c r="G57" s="16">
        <v>79.4</v>
      </c>
      <c r="H57" s="16">
        <v>2.9</v>
      </c>
      <c r="I57" s="16">
        <v>21.1</v>
      </c>
      <c r="J57" s="16">
        <v>76</v>
      </c>
      <c r="K57" s="16">
        <v>100</v>
      </c>
      <c r="L57" s="16">
        <v>77.7</v>
      </c>
      <c r="M57" s="16">
        <v>83.1</v>
      </c>
      <c r="N57" s="16">
        <v>10.8</v>
      </c>
      <c r="O57" s="16">
        <v>9.2</v>
      </c>
      <c r="P57" s="16">
        <v>0.16</v>
      </c>
      <c r="Q57" s="16">
        <v>3.5</v>
      </c>
      <c r="R57" s="16">
        <v>499667.211001289</v>
      </c>
      <c r="S57" s="16">
        <v>100056.010813504</v>
      </c>
      <c r="T57" s="16">
        <v>3.09129766128926</v>
      </c>
      <c r="U57" s="16">
        <v>137307.262569832</v>
      </c>
      <c r="V57" s="16">
        <v>203347.48603352</v>
      </c>
      <c r="W57" s="16">
        <v>209.5</v>
      </c>
      <c r="X57" s="16">
        <v>49.4</v>
      </c>
      <c r="Y57" s="16">
        <v>1.2</v>
      </c>
      <c r="Z57" s="16">
        <v>28.9</v>
      </c>
      <c r="AA57" s="16">
        <v>7.7</v>
      </c>
      <c r="AB57" s="16">
        <v>122.2</v>
      </c>
      <c r="AC57" s="16">
        <v>1554</v>
      </c>
      <c r="AD57" s="16">
        <v>94</v>
      </c>
    </row>
    <row r="58" spans="1:30" s="7" customFormat="1" ht="12.75">
      <c r="A58" s="7">
        <v>57</v>
      </c>
      <c r="B58" s="16">
        <v>2586</v>
      </c>
      <c r="C58" s="16">
        <v>2586</v>
      </c>
      <c r="D58" s="16">
        <v>23.9</v>
      </c>
      <c r="E58" s="16">
        <v>523744</v>
      </c>
      <c r="F58" s="16">
        <v>196.9</v>
      </c>
      <c r="G58" s="16">
        <v>85.4</v>
      </c>
      <c r="H58" s="16">
        <v>2.2</v>
      </c>
      <c r="I58" s="16">
        <v>17.2</v>
      </c>
      <c r="J58" s="16">
        <v>80.6</v>
      </c>
      <c r="K58" s="16">
        <v>100</v>
      </c>
      <c r="L58" s="16">
        <v>76.5</v>
      </c>
      <c r="M58" s="16">
        <v>83.2</v>
      </c>
      <c r="N58" s="16">
        <v>11.7</v>
      </c>
      <c r="O58" s="16">
        <v>8.5</v>
      </c>
      <c r="P58" s="16">
        <v>0.32</v>
      </c>
      <c r="Q58" s="16">
        <v>4.4</v>
      </c>
      <c r="R58" s="16">
        <v>55143.4573303577</v>
      </c>
      <c r="S58" s="16">
        <v>105287.04353722</v>
      </c>
      <c r="T58" s="16">
        <v>-0.175722682019908</v>
      </c>
      <c r="U58" s="16">
        <v>81703.6140147688</v>
      </c>
      <c r="V58" s="16">
        <v>97762.33527023261</v>
      </c>
      <c r="W58" s="16">
        <v>25.5</v>
      </c>
      <c r="X58" s="16">
        <v>0.9005</v>
      </c>
      <c r="Y58" s="16">
        <v>0.3</v>
      </c>
      <c r="Z58" s="16">
        <v>1.5</v>
      </c>
      <c r="AA58" s="16">
        <v>5.3</v>
      </c>
      <c r="AB58" s="16">
        <v>2.5</v>
      </c>
      <c r="AC58" s="16">
        <v>605</v>
      </c>
      <c r="AD58" s="16">
        <v>90.9</v>
      </c>
    </row>
    <row r="59" spans="2:30" s="7" customFormat="1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</sheetData>
  <sheetProtection/>
  <printOptions/>
  <pageMargins left="0.75" right="0.75" top="1" bottom="1" header="0.5" footer="0.5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111"/>
  <sheetViews>
    <sheetView zoomScalePageLayoutView="0" workbookViewId="0" topLeftCell="AX1">
      <selection activeCell="AE2" sqref="AE2:BJ2"/>
    </sheetView>
  </sheetViews>
  <sheetFormatPr defaultColWidth="9.00390625" defaultRowHeight="12.75"/>
  <cols>
    <col min="1" max="1" width="4.50390625" style="0" customWidth="1"/>
    <col min="2" max="2" width="14.00390625" style="0" customWidth="1"/>
    <col min="3" max="3" width="36.875" style="0" customWidth="1"/>
    <col min="4" max="5" width="14.00390625" style="0" customWidth="1"/>
    <col min="6" max="7" width="11.625" style="5" bestFit="1" customWidth="1"/>
    <col min="8" max="8" width="15.50390625" style="5" bestFit="1" customWidth="1"/>
    <col min="9" max="9" width="13.50390625" style="5" customWidth="1"/>
    <col min="10" max="11" width="11.625" style="5" bestFit="1" customWidth="1"/>
    <col min="12" max="12" width="12.625" style="5" customWidth="1"/>
    <col min="13" max="13" width="11.625" style="5" bestFit="1" customWidth="1"/>
    <col min="14" max="14" width="12.625" style="5" bestFit="1" customWidth="1"/>
    <col min="15" max="15" width="13.625" style="5" customWidth="1"/>
    <col min="16" max="16" width="11.50390625" style="5" customWidth="1"/>
    <col min="17" max="17" width="15.50390625" style="5" bestFit="1" customWidth="1"/>
    <col min="18" max="18" width="16.875" style="5" customWidth="1"/>
    <col min="19" max="19" width="11.50390625" style="5" customWidth="1"/>
    <col min="20" max="20" width="12.375" style="5" customWidth="1"/>
    <col min="21" max="21" width="11.625" style="5" bestFit="1" customWidth="1"/>
    <col min="22" max="22" width="13.00390625" style="5" customWidth="1"/>
    <col min="23" max="23" width="15.375" style="5" customWidth="1"/>
    <col min="24" max="24" width="13.125" style="5" customWidth="1"/>
    <col min="25" max="25" width="13.50390625" style="5" customWidth="1"/>
    <col min="26" max="26" width="12.625" style="5" bestFit="1" customWidth="1"/>
    <col min="27" max="27" width="11.625" style="5" bestFit="1" customWidth="1"/>
    <col min="28" max="28" width="12.625" style="5" bestFit="1" customWidth="1"/>
    <col min="29" max="31" width="11.625" style="5" bestFit="1" customWidth="1"/>
    <col min="32" max="32" width="13.875" style="5" bestFit="1" customWidth="1"/>
    <col min="33" max="33" width="11.625" style="5" bestFit="1" customWidth="1"/>
    <col min="34" max="35" width="12.625" style="5" bestFit="1" customWidth="1"/>
    <col min="36" max="36" width="10.125" style="5" bestFit="1" customWidth="1"/>
    <col min="37" max="37" width="11.625" style="5" bestFit="1" customWidth="1"/>
    <col min="38" max="38" width="12.625" style="5" bestFit="1" customWidth="1"/>
    <col min="39" max="39" width="13.125" style="5" customWidth="1"/>
    <col min="40" max="40" width="15.375" style="5" customWidth="1"/>
    <col min="41" max="41" width="12.625" style="5" bestFit="1" customWidth="1"/>
    <col min="42" max="42" width="11.50390625" style="5" customWidth="1"/>
    <col min="43" max="43" width="12.625" style="5" bestFit="1" customWidth="1"/>
    <col min="44" max="44" width="13.625" style="5" customWidth="1"/>
    <col min="45" max="46" width="12.625" style="5" bestFit="1" customWidth="1"/>
    <col min="47" max="47" width="11.50390625" style="5" customWidth="1"/>
    <col min="48" max="48" width="12.625" style="5" bestFit="1" customWidth="1"/>
    <col min="49" max="50" width="11.625" style="5" bestFit="1" customWidth="1"/>
    <col min="51" max="51" width="12.625" style="5" bestFit="1" customWidth="1"/>
    <col min="52" max="52" width="14.625" style="5" customWidth="1"/>
    <col min="53" max="53" width="11.625" style="0" bestFit="1" customWidth="1"/>
    <col min="54" max="54" width="13.875" style="5" bestFit="1" customWidth="1"/>
    <col min="55" max="55" width="15.375" style="5" customWidth="1"/>
    <col min="56" max="56" width="12.625" style="5" bestFit="1" customWidth="1"/>
    <col min="57" max="58" width="11.625" style="5" bestFit="1" customWidth="1"/>
    <col min="59" max="60" width="11.50390625" style="5" customWidth="1"/>
    <col min="61" max="61" width="12.375" style="5" customWidth="1"/>
    <col min="62" max="62" width="13.50390625" style="0" customWidth="1"/>
    <col min="63" max="63" width="8.875" style="45" customWidth="1"/>
  </cols>
  <sheetData>
    <row r="1" spans="1:62" ht="24.75" customHeight="1">
      <c r="A1" s="5"/>
      <c r="B1" s="1">
        <f>57/3</f>
        <v>19</v>
      </c>
      <c r="C1" s="1"/>
      <c r="D1" s="1"/>
      <c r="E1" s="27"/>
      <c r="F1" s="118" t="s">
        <v>73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  <c r="Z1" s="121" t="s">
        <v>74</v>
      </c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3" t="s">
        <v>75</v>
      </c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4"/>
      <c r="BJ1" s="5"/>
    </row>
    <row r="2" spans="1:106" ht="12.75">
      <c r="A2" s="8"/>
      <c r="B2" s="8"/>
      <c r="C2" s="8"/>
      <c r="D2" s="8"/>
      <c r="E2" s="8">
        <v>2015</v>
      </c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8">
        <v>7</v>
      </c>
      <c r="M2" s="8">
        <v>8</v>
      </c>
      <c r="N2" s="8">
        <v>9</v>
      </c>
      <c r="O2" s="8">
        <v>10</v>
      </c>
      <c r="P2" s="8">
        <v>11</v>
      </c>
      <c r="Q2" s="8">
        <v>12</v>
      </c>
      <c r="R2" s="8">
        <v>13</v>
      </c>
      <c r="S2" s="8">
        <v>14</v>
      </c>
      <c r="T2" s="8">
        <v>15</v>
      </c>
      <c r="U2" s="8">
        <v>16</v>
      </c>
      <c r="V2" s="8">
        <v>17</v>
      </c>
      <c r="W2" s="8">
        <v>18</v>
      </c>
      <c r="X2" s="8">
        <v>19</v>
      </c>
      <c r="Y2" s="8">
        <v>20</v>
      </c>
      <c r="Z2" s="8">
        <v>21</v>
      </c>
      <c r="AA2" s="8">
        <v>22</v>
      </c>
      <c r="AB2" s="8">
        <v>23</v>
      </c>
      <c r="AC2" s="8">
        <v>24</v>
      </c>
      <c r="AD2" s="8">
        <v>25</v>
      </c>
      <c r="AE2" s="8">
        <v>26</v>
      </c>
      <c r="AF2" s="8">
        <v>27</v>
      </c>
      <c r="AG2" s="8">
        <v>28</v>
      </c>
      <c r="AH2" s="8">
        <v>29</v>
      </c>
      <c r="AI2" s="8">
        <v>30</v>
      </c>
      <c r="AJ2" s="8">
        <v>31</v>
      </c>
      <c r="AK2" s="8">
        <v>32</v>
      </c>
      <c r="AL2" s="8">
        <v>33</v>
      </c>
      <c r="AM2" s="8">
        <v>34</v>
      </c>
      <c r="AN2" s="8">
        <v>35</v>
      </c>
      <c r="AO2" s="8">
        <v>36</v>
      </c>
      <c r="AP2" s="8">
        <v>37</v>
      </c>
      <c r="AQ2" s="8">
        <v>38</v>
      </c>
      <c r="AR2" s="8">
        <v>39</v>
      </c>
      <c r="AS2" s="8">
        <v>40</v>
      </c>
      <c r="AT2" s="8">
        <v>41</v>
      </c>
      <c r="AU2" s="8">
        <v>42</v>
      </c>
      <c r="AV2" s="8">
        <v>43</v>
      </c>
      <c r="AW2" s="8">
        <v>44</v>
      </c>
      <c r="AX2" s="8">
        <v>45</v>
      </c>
      <c r="AY2" s="8">
        <v>46</v>
      </c>
      <c r="AZ2" s="8">
        <v>47</v>
      </c>
      <c r="BA2" s="8">
        <v>48</v>
      </c>
      <c r="BB2" s="8">
        <v>49</v>
      </c>
      <c r="BC2" s="8">
        <v>50</v>
      </c>
      <c r="BD2" s="8">
        <v>51</v>
      </c>
      <c r="BE2" s="8">
        <v>52</v>
      </c>
      <c r="BF2" s="8">
        <v>53</v>
      </c>
      <c r="BG2" s="8">
        <v>54</v>
      </c>
      <c r="BH2" s="8">
        <v>55</v>
      </c>
      <c r="BI2" s="8">
        <v>56</v>
      </c>
      <c r="BJ2" s="8">
        <v>57</v>
      </c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</row>
    <row r="3" spans="1:107" ht="26.25">
      <c r="A3" s="8" t="s">
        <v>25</v>
      </c>
      <c r="B3" s="99" t="s">
        <v>70</v>
      </c>
      <c r="C3" s="99" t="s">
        <v>71</v>
      </c>
      <c r="D3" s="100" t="s">
        <v>72</v>
      </c>
      <c r="E3" s="8"/>
      <c r="F3" s="3" t="s">
        <v>22</v>
      </c>
      <c r="G3" s="29" t="s">
        <v>127</v>
      </c>
      <c r="H3" s="29" t="s">
        <v>128</v>
      </c>
      <c r="I3" s="29" t="s">
        <v>129</v>
      </c>
      <c r="J3" s="3" t="s">
        <v>23</v>
      </c>
      <c r="K3" s="29" t="s">
        <v>130</v>
      </c>
      <c r="L3" s="29" t="s">
        <v>131</v>
      </c>
      <c r="M3" s="29" t="s">
        <v>132</v>
      </c>
      <c r="N3" s="29" t="s">
        <v>133</v>
      </c>
      <c r="O3" s="29" t="s">
        <v>134</v>
      </c>
      <c r="P3" s="10" t="s">
        <v>135</v>
      </c>
      <c r="Q3" s="29" t="s">
        <v>136</v>
      </c>
      <c r="R3" s="29" t="s">
        <v>137</v>
      </c>
      <c r="S3" s="10" t="s">
        <v>138</v>
      </c>
      <c r="T3" s="29" t="s">
        <v>139</v>
      </c>
      <c r="U3" s="29" t="s">
        <v>140</v>
      </c>
      <c r="V3" s="3" t="s">
        <v>20</v>
      </c>
      <c r="W3" s="3" t="s">
        <v>19</v>
      </c>
      <c r="X3" s="29" t="s">
        <v>141</v>
      </c>
      <c r="Y3" s="29" t="s">
        <v>142</v>
      </c>
      <c r="Z3" s="29" t="s">
        <v>143</v>
      </c>
      <c r="AA3" s="3" t="s">
        <v>21</v>
      </c>
      <c r="AB3" s="29" t="s">
        <v>144</v>
      </c>
      <c r="AC3" s="3" t="s">
        <v>4</v>
      </c>
      <c r="AD3" s="29" t="s">
        <v>145</v>
      </c>
      <c r="AE3" s="28" t="s">
        <v>146</v>
      </c>
      <c r="AF3" s="3" t="s">
        <v>1</v>
      </c>
      <c r="AG3" s="29" t="s">
        <v>147</v>
      </c>
      <c r="AH3" s="29" t="s">
        <v>148</v>
      </c>
      <c r="AI3" s="28" t="s">
        <v>149</v>
      </c>
      <c r="AJ3" s="29" t="s">
        <v>150</v>
      </c>
      <c r="AK3" s="3" t="s">
        <v>2</v>
      </c>
      <c r="AL3" s="29" t="s">
        <v>151</v>
      </c>
      <c r="AM3" s="29" t="s">
        <v>152</v>
      </c>
      <c r="AN3" s="29" t="s">
        <v>153</v>
      </c>
      <c r="AO3" s="29" t="s">
        <v>154</v>
      </c>
      <c r="AP3" s="104" t="s">
        <v>155</v>
      </c>
      <c r="AQ3" s="29" t="s">
        <v>156</v>
      </c>
      <c r="AR3" s="29" t="s">
        <v>157</v>
      </c>
      <c r="AS3" s="29" t="s">
        <v>158</v>
      </c>
      <c r="AT3" s="29" t="s">
        <v>159</v>
      </c>
      <c r="AU3" s="29" t="s">
        <v>160</v>
      </c>
      <c r="AV3" s="29" t="s">
        <v>161</v>
      </c>
      <c r="AW3" s="29" t="s">
        <v>162</v>
      </c>
      <c r="AX3" s="29" t="s">
        <v>163</v>
      </c>
      <c r="AY3" s="29" t="s">
        <v>164</v>
      </c>
      <c r="AZ3" s="3" t="s">
        <v>3</v>
      </c>
      <c r="BA3" s="29" t="s">
        <v>165</v>
      </c>
      <c r="BB3" s="29" t="s">
        <v>166</v>
      </c>
      <c r="BC3" s="3" t="s">
        <v>17</v>
      </c>
      <c r="BD3" s="29" t="s">
        <v>167</v>
      </c>
      <c r="BE3" s="3" t="s">
        <v>18</v>
      </c>
      <c r="BF3" s="29" t="s">
        <v>168</v>
      </c>
      <c r="BG3" s="29" t="s">
        <v>169</v>
      </c>
      <c r="BH3" s="29" t="s">
        <v>170</v>
      </c>
      <c r="BI3" s="29" t="s">
        <v>171</v>
      </c>
      <c r="BJ3" s="40" t="s">
        <v>0</v>
      </c>
      <c r="BK3" s="46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</row>
    <row r="4" spans="1:107" ht="12.75">
      <c r="A4" s="8"/>
      <c r="B4" s="18"/>
      <c r="C4" s="18"/>
      <c r="D4" s="8"/>
      <c r="E4" s="8">
        <v>2014</v>
      </c>
      <c r="F4" s="3">
        <v>1</v>
      </c>
      <c r="G4" s="3">
        <v>2</v>
      </c>
      <c r="H4" s="3">
        <v>9</v>
      </c>
      <c r="I4" s="3">
        <v>3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/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12</v>
      </c>
      <c r="X4" s="3">
        <v>19</v>
      </c>
      <c r="Y4" s="3">
        <v>20</v>
      </c>
      <c r="Z4" s="3">
        <v>21</v>
      </c>
      <c r="AA4" s="3">
        <v>22</v>
      </c>
      <c r="AB4" s="3">
        <v>23</v>
      </c>
      <c r="AC4" s="3">
        <v>24</v>
      </c>
      <c r="AD4" s="3">
        <v>25</v>
      </c>
      <c r="AE4" s="3">
        <v>26</v>
      </c>
      <c r="AF4" s="3">
        <v>27</v>
      </c>
      <c r="AG4" s="30">
        <v>29</v>
      </c>
      <c r="AH4" s="3">
        <v>30</v>
      </c>
      <c r="AI4" s="30">
        <v>31</v>
      </c>
      <c r="AJ4" s="3">
        <v>32</v>
      </c>
      <c r="AK4" s="30">
        <v>33</v>
      </c>
      <c r="AL4" s="3">
        <v>34</v>
      </c>
      <c r="AM4" s="30">
        <v>35</v>
      </c>
      <c r="AN4" s="3">
        <v>36</v>
      </c>
      <c r="AO4" s="3">
        <v>37</v>
      </c>
      <c r="AP4" s="30">
        <v>38</v>
      </c>
      <c r="AQ4" s="3">
        <v>39</v>
      </c>
      <c r="AR4" s="30">
        <v>40</v>
      </c>
      <c r="AS4" s="3">
        <v>41</v>
      </c>
      <c r="AT4" s="30">
        <v>42</v>
      </c>
      <c r="AU4" s="3">
        <v>43</v>
      </c>
      <c r="AV4" s="3">
        <v>44</v>
      </c>
      <c r="AW4" s="3">
        <v>45</v>
      </c>
      <c r="AX4" s="30">
        <v>46</v>
      </c>
      <c r="AY4" s="3">
        <v>47</v>
      </c>
      <c r="AZ4" s="30">
        <v>48</v>
      </c>
      <c r="BA4" s="3">
        <v>49</v>
      </c>
      <c r="BB4" s="30">
        <v>50</v>
      </c>
      <c r="BC4" s="3">
        <v>51</v>
      </c>
      <c r="BD4" s="30">
        <v>52</v>
      </c>
      <c r="BE4" s="3">
        <v>53</v>
      </c>
      <c r="BF4" s="3">
        <v>54</v>
      </c>
      <c r="BG4" s="30">
        <v>55</v>
      </c>
      <c r="BH4" s="3">
        <v>56</v>
      </c>
      <c r="BI4" s="30">
        <v>57</v>
      </c>
      <c r="BJ4" s="57">
        <v>58</v>
      </c>
      <c r="BK4" s="58"/>
      <c r="BL4" s="59"/>
      <c r="BM4" s="59"/>
      <c r="BN4" s="59"/>
      <c r="BO4" s="7"/>
      <c r="BP4" s="7"/>
      <c r="BQ4" s="7"/>
      <c r="BR4" s="7"/>
      <c r="BS4" s="7"/>
      <c r="BT4" s="7"/>
      <c r="BU4" s="7"/>
      <c r="BV4" s="7"/>
      <c r="BW4" s="7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s="6" customFormat="1" ht="12.75">
      <c r="A5" s="8">
        <v>1</v>
      </c>
      <c r="B5" s="28" t="s">
        <v>76</v>
      </c>
      <c r="C5" s="28" t="s">
        <v>82</v>
      </c>
      <c r="D5" s="8" t="s">
        <v>7</v>
      </c>
      <c r="E5" s="8" t="s">
        <v>26</v>
      </c>
      <c r="F5" s="17">
        <v>143100</v>
      </c>
      <c r="G5" s="17">
        <v>199951</v>
      </c>
      <c r="H5" s="32">
        <v>603550</v>
      </c>
      <c r="I5" s="17">
        <v>3287263</v>
      </c>
      <c r="J5" s="17">
        <v>447400</v>
      </c>
      <c r="K5" s="17">
        <v>33851</v>
      </c>
      <c r="L5" s="17">
        <v>29743</v>
      </c>
      <c r="M5" s="17">
        <v>69700</v>
      </c>
      <c r="N5" s="17">
        <v>28748</v>
      </c>
      <c r="O5" s="17">
        <v>51197</v>
      </c>
      <c r="P5" s="32">
        <v>77474</v>
      </c>
      <c r="Q5" s="31">
        <v>1219602</v>
      </c>
      <c r="R5" s="17">
        <v>488100</v>
      </c>
      <c r="S5" s="17">
        <v>13812</v>
      </c>
      <c r="T5" s="17">
        <v>207600</v>
      </c>
      <c r="U5" s="17">
        <v>110879</v>
      </c>
      <c r="V5" s="17">
        <v>86600</v>
      </c>
      <c r="W5" s="32">
        <v>9596961</v>
      </c>
      <c r="X5" s="17">
        <v>238391</v>
      </c>
      <c r="Y5" s="17">
        <v>783562</v>
      </c>
      <c r="Z5" s="17">
        <v>8514877</v>
      </c>
      <c r="AA5" s="17">
        <v>2724900</v>
      </c>
      <c r="AB5" s="17">
        <v>93028</v>
      </c>
      <c r="AC5" s="17">
        <v>312685</v>
      </c>
      <c r="AD5" s="17">
        <v>56594</v>
      </c>
      <c r="AE5" s="17">
        <v>64589</v>
      </c>
      <c r="AF5" s="17">
        <v>65300</v>
      </c>
      <c r="AG5" s="17">
        <v>49035</v>
      </c>
      <c r="AH5" s="17">
        <v>45228</v>
      </c>
      <c r="AI5" s="17">
        <v>78867</v>
      </c>
      <c r="AJ5" s="17">
        <v>92092</v>
      </c>
      <c r="AK5" s="17">
        <v>316</v>
      </c>
      <c r="AL5" s="17">
        <v>20273</v>
      </c>
      <c r="AM5" s="17">
        <v>131957</v>
      </c>
      <c r="AN5" s="17">
        <v>99720</v>
      </c>
      <c r="AO5" s="17">
        <v>9251</v>
      </c>
      <c r="AP5" s="17">
        <v>505370</v>
      </c>
      <c r="AQ5" s="17">
        <v>20770</v>
      </c>
      <c r="AR5" s="17">
        <v>301340</v>
      </c>
      <c r="AS5" s="17">
        <v>243610</v>
      </c>
      <c r="AT5" s="17">
        <v>643801</v>
      </c>
      <c r="AU5" s="17">
        <v>357022</v>
      </c>
      <c r="AV5" s="17">
        <v>103000</v>
      </c>
      <c r="AW5" s="17">
        <v>30528</v>
      </c>
      <c r="AX5" s="17">
        <v>338145</v>
      </c>
      <c r="AY5" s="17">
        <v>70273</v>
      </c>
      <c r="AZ5" s="17">
        <v>41543</v>
      </c>
      <c r="BA5" s="17">
        <v>83871</v>
      </c>
      <c r="BB5" s="17">
        <v>377915</v>
      </c>
      <c r="BC5" s="17">
        <v>9826675</v>
      </c>
      <c r="BD5" s="17">
        <v>697</v>
      </c>
      <c r="BE5" s="17">
        <v>9984670</v>
      </c>
      <c r="BF5" s="17">
        <v>450295</v>
      </c>
      <c r="BG5" s="17">
        <v>43094</v>
      </c>
      <c r="BH5" s="17">
        <v>41277</v>
      </c>
      <c r="BI5" s="17">
        <v>323802</v>
      </c>
      <c r="BJ5" s="41">
        <v>2586</v>
      </c>
      <c r="BK5" s="47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s="5" customFormat="1" ht="12.75">
      <c r="A6" s="8">
        <v>2</v>
      </c>
      <c r="B6" s="8"/>
      <c r="C6" s="28" t="s">
        <v>83</v>
      </c>
      <c r="D6" s="8" t="s">
        <v>7</v>
      </c>
      <c r="E6" s="8" t="s">
        <v>27</v>
      </c>
      <c r="F6" s="17">
        <v>141510</v>
      </c>
      <c r="G6" s="17">
        <v>191801</v>
      </c>
      <c r="H6" s="32">
        <v>579330</v>
      </c>
      <c r="I6" s="17">
        <v>2973193</v>
      </c>
      <c r="J6" s="17">
        <v>425400</v>
      </c>
      <c r="K6" s="17">
        <v>32891</v>
      </c>
      <c r="L6" s="17">
        <v>28203</v>
      </c>
      <c r="M6" s="17">
        <v>69700</v>
      </c>
      <c r="N6" s="17">
        <v>27398</v>
      </c>
      <c r="O6" s="17">
        <v>51187</v>
      </c>
      <c r="P6" s="32">
        <v>77474</v>
      </c>
      <c r="Q6" s="32">
        <v>1219090</v>
      </c>
      <c r="R6" s="17">
        <v>469930</v>
      </c>
      <c r="S6" s="17">
        <v>13452</v>
      </c>
      <c r="T6" s="17">
        <v>202900</v>
      </c>
      <c r="U6" s="17">
        <v>108489</v>
      </c>
      <c r="V6" s="17">
        <v>82629</v>
      </c>
      <c r="W6" s="32">
        <v>9569901</v>
      </c>
      <c r="X6" s="17">
        <v>229891</v>
      </c>
      <c r="Y6" s="17">
        <v>769632</v>
      </c>
      <c r="Z6" s="17">
        <v>8459417</v>
      </c>
      <c r="AA6" s="17">
        <v>2699700</v>
      </c>
      <c r="AB6" s="17">
        <v>89608</v>
      </c>
      <c r="AC6" s="17">
        <v>304255</v>
      </c>
      <c r="AD6" s="17">
        <v>55974</v>
      </c>
      <c r="AE6" s="17">
        <v>62249</v>
      </c>
      <c r="AF6" s="17">
        <v>62680</v>
      </c>
      <c r="AG6" s="17">
        <v>48105</v>
      </c>
      <c r="AH6" s="17">
        <v>42388</v>
      </c>
      <c r="AI6" s="17">
        <v>77247</v>
      </c>
      <c r="AJ6" s="17">
        <v>91470</v>
      </c>
      <c r="AK6" s="17">
        <v>316</v>
      </c>
      <c r="AL6" s="17">
        <v>20151</v>
      </c>
      <c r="AM6" s="17">
        <v>130647</v>
      </c>
      <c r="AN6" s="17">
        <v>96920</v>
      </c>
      <c r="AO6" s="17">
        <v>9241</v>
      </c>
      <c r="AP6" s="17">
        <v>498980</v>
      </c>
      <c r="AQ6" s="17">
        <v>20330</v>
      </c>
      <c r="AR6" s="17">
        <v>294140</v>
      </c>
      <c r="AS6" s="17">
        <v>241930</v>
      </c>
      <c r="AT6" s="17">
        <v>640427</v>
      </c>
      <c r="AU6" s="17">
        <v>348672</v>
      </c>
      <c r="AV6" s="17">
        <v>100250</v>
      </c>
      <c r="AW6" s="17">
        <v>30278</v>
      </c>
      <c r="AX6" s="17">
        <v>303815</v>
      </c>
      <c r="AY6" s="17">
        <v>68883</v>
      </c>
      <c r="AZ6" s="17">
        <v>33893</v>
      </c>
      <c r="BA6" s="17">
        <v>82445</v>
      </c>
      <c r="BB6" s="17">
        <v>364485</v>
      </c>
      <c r="BC6" s="17">
        <v>9161966</v>
      </c>
      <c r="BD6" s="17">
        <v>687</v>
      </c>
      <c r="BE6" s="17">
        <v>9093507</v>
      </c>
      <c r="BF6" s="17">
        <v>410335</v>
      </c>
      <c r="BG6" s="17">
        <v>42434</v>
      </c>
      <c r="BH6" s="17">
        <v>39997</v>
      </c>
      <c r="BI6" s="17">
        <v>304282</v>
      </c>
      <c r="BJ6" s="41">
        <v>2586</v>
      </c>
      <c r="BK6" s="48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2.75">
      <c r="A7" s="8">
        <v>3</v>
      </c>
      <c r="B7" s="8"/>
      <c r="C7" s="28" t="s">
        <v>84</v>
      </c>
      <c r="D7" s="8" t="s">
        <v>8</v>
      </c>
      <c r="E7" s="8" t="s">
        <v>28</v>
      </c>
      <c r="F7" s="17">
        <v>5.3</v>
      </c>
      <c r="G7" s="17">
        <v>6.7</v>
      </c>
      <c r="H7" s="32">
        <v>56.1</v>
      </c>
      <c r="I7" s="17">
        <v>53.1</v>
      </c>
      <c r="J7" s="17">
        <v>10.1</v>
      </c>
      <c r="K7" s="17">
        <v>55.2</v>
      </c>
      <c r="L7" s="17">
        <v>16.1</v>
      </c>
      <c r="M7" s="17">
        <v>6.4</v>
      </c>
      <c r="N7" s="17">
        <v>22.3</v>
      </c>
      <c r="O7" s="17">
        <v>19.5</v>
      </c>
      <c r="P7" s="32">
        <v>37.7</v>
      </c>
      <c r="Q7" s="33">
        <v>10.4</v>
      </c>
      <c r="R7" s="17">
        <v>3.9</v>
      </c>
      <c r="S7" s="17">
        <v>12.9</v>
      </c>
      <c r="T7" s="17">
        <v>27.3</v>
      </c>
      <c r="U7" s="17">
        <v>28.9</v>
      </c>
      <c r="V7" s="17">
        <v>22.7</v>
      </c>
      <c r="W7" s="32">
        <v>11.26</v>
      </c>
      <c r="X7" s="17">
        <v>38.2</v>
      </c>
      <c r="Y7" s="17">
        <v>27.7</v>
      </c>
      <c r="Z7" s="17">
        <v>7.2</v>
      </c>
      <c r="AA7" s="17">
        <v>8.7</v>
      </c>
      <c r="AB7" s="17">
        <v>50.6</v>
      </c>
      <c r="AC7" s="17">
        <v>41.2</v>
      </c>
      <c r="AD7" s="17">
        <v>15.5</v>
      </c>
      <c r="AE7" s="17">
        <v>18.8</v>
      </c>
      <c r="AF7" s="17">
        <v>32.8</v>
      </c>
      <c r="AG7" s="17">
        <v>28.7</v>
      </c>
      <c r="AH7" s="17">
        <v>14.1</v>
      </c>
      <c r="AI7" s="17">
        <v>41.2</v>
      </c>
      <c r="AJ7" s="17">
        <v>12.3</v>
      </c>
      <c r="AK7" s="17">
        <v>25</v>
      </c>
      <c r="AL7" s="17">
        <v>8.7</v>
      </c>
      <c r="AM7" s="17">
        <v>19.8</v>
      </c>
      <c r="AN7" s="17">
        <v>16.4</v>
      </c>
      <c r="AO7" s="17">
        <v>9.4</v>
      </c>
      <c r="AP7" s="17">
        <v>25.1</v>
      </c>
      <c r="AQ7" s="17">
        <v>14.1</v>
      </c>
      <c r="AR7" s="17">
        <v>23.4</v>
      </c>
      <c r="AS7" s="17">
        <v>25</v>
      </c>
      <c r="AT7" s="17">
        <v>33.5</v>
      </c>
      <c r="AU7" s="17">
        <v>34.3</v>
      </c>
      <c r="AV7" s="17">
        <v>0.1</v>
      </c>
      <c r="AW7" s="17">
        <v>27.3</v>
      </c>
      <c r="AX7" s="17">
        <v>7.4</v>
      </c>
      <c r="AY7" s="17">
        <v>15.8</v>
      </c>
      <c r="AZ7" s="17">
        <v>31.3</v>
      </c>
      <c r="BA7" s="17">
        <v>16.6</v>
      </c>
      <c r="BB7" s="17">
        <v>11.8</v>
      </c>
      <c r="BC7" s="17">
        <v>17.8</v>
      </c>
      <c r="BD7" s="17">
        <v>0.7</v>
      </c>
      <c r="BE7" s="17">
        <v>5</v>
      </c>
      <c r="BF7" s="17">
        <v>6.4</v>
      </c>
      <c r="BG7" s="17">
        <v>57.3</v>
      </c>
      <c r="BH7" s="17">
        <v>10.2</v>
      </c>
      <c r="BI7" s="17">
        <v>2.7</v>
      </c>
      <c r="BJ7" s="41">
        <v>23.9</v>
      </c>
      <c r="BK7" s="49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s="5" customFormat="1" ht="12.75">
      <c r="A8" s="8">
        <v>4</v>
      </c>
      <c r="B8" s="28" t="s">
        <v>77</v>
      </c>
      <c r="C8" s="28" t="s">
        <v>85</v>
      </c>
      <c r="D8" s="8" t="s">
        <v>5</v>
      </c>
      <c r="E8" s="8" t="s">
        <v>29</v>
      </c>
      <c r="F8" s="19">
        <v>800899</v>
      </c>
      <c r="G8" s="19">
        <v>5474213</v>
      </c>
      <c r="H8" s="34">
        <v>42789472</v>
      </c>
      <c r="I8" s="19">
        <v>1236686732</v>
      </c>
      <c r="J8" s="19">
        <v>28541423</v>
      </c>
      <c r="K8" s="19">
        <v>3514381</v>
      </c>
      <c r="L8" s="19">
        <v>2969081</v>
      </c>
      <c r="M8" s="19">
        <v>4358242</v>
      </c>
      <c r="N8" s="19">
        <v>3162083</v>
      </c>
      <c r="O8" s="19">
        <v>3833916</v>
      </c>
      <c r="P8" s="34">
        <v>9552553</v>
      </c>
      <c r="Q8" s="34">
        <v>55313727</v>
      </c>
      <c r="R8" s="19">
        <v>5172931</v>
      </c>
      <c r="S8" s="19">
        <v>621081</v>
      </c>
      <c r="T8" s="19">
        <v>9405097</v>
      </c>
      <c r="U8" s="19">
        <v>7277831</v>
      </c>
      <c r="V8" s="19">
        <v>9308959</v>
      </c>
      <c r="W8" s="34">
        <v>1377903137</v>
      </c>
      <c r="X8" s="19">
        <v>21754741</v>
      </c>
      <c r="Y8" s="19">
        <v>73997128</v>
      </c>
      <c r="Z8" s="19">
        <v>198656019</v>
      </c>
      <c r="AA8" s="19">
        <v>16271201</v>
      </c>
      <c r="AB8" s="19">
        <v>9976195</v>
      </c>
      <c r="AC8" s="19">
        <v>38210924</v>
      </c>
      <c r="AD8" s="19">
        <v>4307422</v>
      </c>
      <c r="AE8" s="19">
        <v>2060428</v>
      </c>
      <c r="AF8" s="19">
        <v>3027621</v>
      </c>
      <c r="AG8" s="19">
        <v>5445757</v>
      </c>
      <c r="AH8" s="19">
        <v>1290778</v>
      </c>
      <c r="AI8" s="19">
        <v>10660051</v>
      </c>
      <c r="AJ8" s="19">
        <v>10603804</v>
      </c>
      <c r="AK8" s="19">
        <v>427764</v>
      </c>
      <c r="AL8" s="19">
        <v>2067717</v>
      </c>
      <c r="AM8" s="19">
        <v>11124639</v>
      </c>
      <c r="AN8" s="19">
        <v>49002683</v>
      </c>
      <c r="AO8" s="19">
        <v>1138071</v>
      </c>
      <c r="AP8" s="19">
        <v>46754541</v>
      </c>
      <c r="AQ8" s="19">
        <v>7643905</v>
      </c>
      <c r="AR8" s="19">
        <v>60884593</v>
      </c>
      <c r="AS8" s="19">
        <v>63029634</v>
      </c>
      <c r="AT8" s="19">
        <v>66164873</v>
      </c>
      <c r="AU8" s="19">
        <v>82800121</v>
      </c>
      <c r="AV8" s="19">
        <v>325867</v>
      </c>
      <c r="AW8" s="19">
        <v>11060095</v>
      </c>
      <c r="AX8" s="19">
        <v>5408466</v>
      </c>
      <c r="AY8" s="19">
        <v>457589</v>
      </c>
      <c r="AZ8" s="19">
        <v>16714018</v>
      </c>
      <c r="BA8" s="19">
        <v>8463948</v>
      </c>
      <c r="BB8" s="19">
        <v>127249704</v>
      </c>
      <c r="BC8" s="19">
        <v>321305965</v>
      </c>
      <c r="BD8" s="19">
        <v>5303264</v>
      </c>
      <c r="BE8" s="19">
        <v>34837978</v>
      </c>
      <c r="BF8" s="19">
        <v>9511313</v>
      </c>
      <c r="BG8" s="19">
        <v>559776</v>
      </c>
      <c r="BH8" s="19">
        <v>8034055</v>
      </c>
      <c r="BI8" s="19">
        <v>4993875</v>
      </c>
      <c r="BJ8" s="42">
        <v>523744</v>
      </c>
      <c r="BK8" s="50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s="2" customFormat="1" ht="12.75">
      <c r="A9" s="8">
        <v>5</v>
      </c>
      <c r="B9" s="8"/>
      <c r="C9" s="28" t="s">
        <v>86</v>
      </c>
      <c r="D9" s="8" t="s">
        <v>6</v>
      </c>
      <c r="E9" s="8" t="s">
        <v>30</v>
      </c>
      <c r="F9" s="17">
        <v>54.9</v>
      </c>
      <c r="G9" s="17">
        <v>28.7</v>
      </c>
      <c r="H9" s="32">
        <v>73.8</v>
      </c>
      <c r="I9" s="17">
        <v>405.3</v>
      </c>
      <c r="J9" s="17">
        <v>66.7</v>
      </c>
      <c r="K9" s="17">
        <v>111.2</v>
      </c>
      <c r="L9" s="17">
        <v>105.3</v>
      </c>
      <c r="M9" s="17">
        <v>65.6</v>
      </c>
      <c r="N9" s="17">
        <v>109.6</v>
      </c>
      <c r="O9" s="17">
        <v>75.8</v>
      </c>
      <c r="P9" s="32">
        <v>93.9</v>
      </c>
      <c r="Q9" s="32">
        <v>45.3</v>
      </c>
      <c r="R9" s="17">
        <v>10.8</v>
      </c>
      <c r="S9" s="17">
        <v>48.6</v>
      </c>
      <c r="T9" s="17">
        <v>47.5</v>
      </c>
      <c r="U9" s="17">
        <v>64.9</v>
      </c>
      <c r="V9" s="17">
        <v>114.9</v>
      </c>
      <c r="W9" s="32">
        <v>143.5</v>
      </c>
      <c r="X9" s="17">
        <v>95</v>
      </c>
      <c r="Y9" s="17">
        <v>103.6</v>
      </c>
      <c r="Z9" s="17">
        <v>23.6</v>
      </c>
      <c r="AA9" s="17">
        <v>6.5</v>
      </c>
      <c r="AB9" s="17">
        <v>111.1</v>
      </c>
      <c r="AC9" s="17">
        <v>126.3</v>
      </c>
      <c r="AD9" s="17">
        <v>80</v>
      </c>
      <c r="AE9" s="17">
        <v>35.2</v>
      </c>
      <c r="AF9" s="17">
        <v>56.3</v>
      </c>
      <c r="AG9" s="17">
        <v>114</v>
      </c>
      <c r="AH9" s="17">
        <v>30.1</v>
      </c>
      <c r="AI9" s="17">
        <v>131.8</v>
      </c>
      <c r="AJ9" s="17">
        <v>117.9</v>
      </c>
      <c r="AK9" s="17">
        <v>1296.9</v>
      </c>
      <c r="AL9" s="17">
        <v>99.1</v>
      </c>
      <c r="AM9" s="17">
        <v>82.4</v>
      </c>
      <c r="AN9" s="17">
        <v>504.1</v>
      </c>
      <c r="AO9" s="17">
        <v>123.2</v>
      </c>
      <c r="AP9" s="17">
        <v>94.3</v>
      </c>
      <c r="AQ9" s="17">
        <v>373.4</v>
      </c>
      <c r="AR9" s="17">
        <v>208.3</v>
      </c>
      <c r="AS9" s="17">
        <v>260.6</v>
      </c>
      <c r="AT9" s="17">
        <v>102.5</v>
      </c>
      <c r="AU9" s="17">
        <v>233.2</v>
      </c>
      <c r="AV9" s="17">
        <v>3.1</v>
      </c>
      <c r="AW9" s="17">
        <v>344.8</v>
      </c>
      <c r="AX9" s="17">
        <v>17.3</v>
      </c>
      <c r="AY9" s="17">
        <v>68.6</v>
      </c>
      <c r="AZ9" s="17">
        <v>493.6</v>
      </c>
      <c r="BA9" s="17">
        <v>99.7</v>
      </c>
      <c r="BB9" s="17">
        <v>349.1</v>
      </c>
      <c r="BC9" s="17">
        <v>34.6</v>
      </c>
      <c r="BD9" s="17">
        <v>7792.6</v>
      </c>
      <c r="BE9" s="17">
        <v>3.8</v>
      </c>
      <c r="BF9" s="17">
        <v>22.2</v>
      </c>
      <c r="BG9" s="17">
        <v>130.6</v>
      </c>
      <c r="BH9" s="17">
        <v>198.2</v>
      </c>
      <c r="BI9" s="17">
        <v>15.5</v>
      </c>
      <c r="BJ9" s="41">
        <v>196.9</v>
      </c>
      <c r="BK9" s="48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2.75">
      <c r="A10" s="8">
        <v>6</v>
      </c>
      <c r="B10" s="8"/>
      <c r="C10" s="28" t="s">
        <v>87</v>
      </c>
      <c r="D10" s="8" t="s">
        <v>8</v>
      </c>
      <c r="E10" s="8" t="s">
        <v>31</v>
      </c>
      <c r="F10" s="17">
        <v>26.5</v>
      </c>
      <c r="G10" s="17">
        <v>35.3</v>
      </c>
      <c r="H10" s="32">
        <v>68.9</v>
      </c>
      <c r="I10" s="17">
        <v>31.3</v>
      </c>
      <c r="J10" s="17">
        <v>36.2</v>
      </c>
      <c r="K10" s="17">
        <v>47.7</v>
      </c>
      <c r="L10" s="17">
        <v>64.1</v>
      </c>
      <c r="M10" s="17">
        <v>52.8</v>
      </c>
      <c r="N10" s="17">
        <v>53.4</v>
      </c>
      <c r="O10" s="17">
        <v>48.3</v>
      </c>
      <c r="P10" s="32">
        <v>56.4</v>
      </c>
      <c r="Q10" s="32">
        <v>31.3</v>
      </c>
      <c r="R10" s="17">
        <v>48.7</v>
      </c>
      <c r="S10" s="17">
        <v>63.3</v>
      </c>
      <c r="T10" s="17">
        <v>75</v>
      </c>
      <c r="U10" s="17">
        <v>73.1</v>
      </c>
      <c r="V10" s="17">
        <v>53.6</v>
      </c>
      <c r="W10" s="32">
        <v>54.77</v>
      </c>
      <c r="X10" s="17">
        <v>52.8</v>
      </c>
      <c r="Y10" s="17">
        <v>71.5</v>
      </c>
      <c r="Z10" s="17">
        <v>84.6</v>
      </c>
      <c r="AA10" s="17">
        <v>53.6</v>
      </c>
      <c r="AB10" s="17">
        <v>69.5</v>
      </c>
      <c r="AC10" s="17">
        <v>60.9</v>
      </c>
      <c r="AD10" s="17">
        <v>57.8</v>
      </c>
      <c r="AE10" s="17">
        <v>67.7</v>
      </c>
      <c r="AF10" s="17">
        <v>67.1</v>
      </c>
      <c r="AG10" s="17">
        <v>54.7</v>
      </c>
      <c r="AH10" s="17">
        <v>69.5</v>
      </c>
      <c r="AI10" s="17">
        <v>73.4</v>
      </c>
      <c r="AJ10" s="17">
        <v>61.1</v>
      </c>
      <c r="AK10" s="17">
        <v>94.8</v>
      </c>
      <c r="AL10" s="17">
        <v>49.9</v>
      </c>
      <c r="AM10" s="17">
        <v>61.4</v>
      </c>
      <c r="AN10" s="17">
        <v>83.2</v>
      </c>
      <c r="AO10" s="17">
        <v>70.5</v>
      </c>
      <c r="AP10" s="17">
        <v>77.4</v>
      </c>
      <c r="AQ10" s="17">
        <v>91.9</v>
      </c>
      <c r="AR10" s="17">
        <v>68.4</v>
      </c>
      <c r="AS10" s="17">
        <v>79.6</v>
      </c>
      <c r="AT10" s="17">
        <v>85.8</v>
      </c>
      <c r="AU10" s="17">
        <v>73.9</v>
      </c>
      <c r="AV10" s="17">
        <v>93.7</v>
      </c>
      <c r="AW10" s="17">
        <v>97.5</v>
      </c>
      <c r="AX10" s="17">
        <v>83.7</v>
      </c>
      <c r="AY10" s="17">
        <v>62.2</v>
      </c>
      <c r="AZ10" s="17">
        <v>83.2</v>
      </c>
      <c r="BA10" s="17">
        <v>67.7</v>
      </c>
      <c r="BB10" s="17">
        <v>91.3</v>
      </c>
      <c r="BC10" s="17">
        <v>82.4</v>
      </c>
      <c r="BD10" s="17">
        <v>100</v>
      </c>
      <c r="BE10" s="17">
        <v>80.7</v>
      </c>
      <c r="BF10" s="17">
        <v>85.2</v>
      </c>
      <c r="BG10" s="17">
        <v>86.9</v>
      </c>
      <c r="BH10" s="17">
        <v>73.7</v>
      </c>
      <c r="BI10" s="17">
        <v>79.4</v>
      </c>
      <c r="BJ10" s="41">
        <v>85.4</v>
      </c>
      <c r="BK10" s="48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2.75">
      <c r="A11" s="8">
        <v>7</v>
      </c>
      <c r="B11" s="8"/>
      <c r="C11" s="28" t="s">
        <v>88</v>
      </c>
      <c r="D11" s="8" t="s">
        <v>8</v>
      </c>
      <c r="E11" s="8" t="s">
        <v>32</v>
      </c>
      <c r="F11" s="17">
        <v>49.8</v>
      </c>
      <c r="G11" s="17">
        <v>48</v>
      </c>
      <c r="H11" s="32">
        <v>15.8</v>
      </c>
      <c r="I11" s="17">
        <v>52</v>
      </c>
      <c r="J11" s="17">
        <v>44</v>
      </c>
      <c r="K11" s="17">
        <v>27.5</v>
      </c>
      <c r="L11" s="17">
        <v>44.2</v>
      </c>
      <c r="M11" s="17">
        <v>55.6</v>
      </c>
      <c r="N11" s="17">
        <v>47.8</v>
      </c>
      <c r="O11" s="17">
        <v>20.4</v>
      </c>
      <c r="P11" s="32">
        <v>21.9</v>
      </c>
      <c r="Q11" s="32">
        <v>36</v>
      </c>
      <c r="R11" s="17">
        <v>48.2</v>
      </c>
      <c r="S11" s="17">
        <v>6.3</v>
      </c>
      <c r="T11" s="17">
        <v>9.4</v>
      </c>
      <c r="U11" s="17">
        <v>7.1</v>
      </c>
      <c r="V11" s="17">
        <v>38.3</v>
      </c>
      <c r="W11" s="32">
        <v>45.59</v>
      </c>
      <c r="X11" s="17">
        <v>30</v>
      </c>
      <c r="Y11" s="17">
        <v>25.5</v>
      </c>
      <c r="Z11" s="17">
        <v>20</v>
      </c>
      <c r="AA11" s="17">
        <v>25.9</v>
      </c>
      <c r="AB11" s="17">
        <v>4.7</v>
      </c>
      <c r="AC11" s="17">
        <v>17.4</v>
      </c>
      <c r="AD11" s="17">
        <v>4.9</v>
      </c>
      <c r="AE11" s="17">
        <v>8.8</v>
      </c>
      <c r="AF11" s="17">
        <v>14</v>
      </c>
      <c r="AG11" s="17">
        <v>3.5</v>
      </c>
      <c r="AH11" s="17">
        <v>4.2</v>
      </c>
      <c r="AI11" s="17">
        <v>3.1</v>
      </c>
      <c r="AJ11" s="17">
        <v>11.7</v>
      </c>
      <c r="AK11" s="17">
        <v>1.5</v>
      </c>
      <c r="AL11" s="17">
        <v>2.2</v>
      </c>
      <c r="AM11" s="17">
        <v>12.4</v>
      </c>
      <c r="AN11" s="17">
        <v>6.4</v>
      </c>
      <c r="AO11" s="17">
        <v>8.5</v>
      </c>
      <c r="AP11" s="17">
        <v>4.2</v>
      </c>
      <c r="AQ11" s="17">
        <v>2</v>
      </c>
      <c r="AR11" s="17">
        <v>3.9</v>
      </c>
      <c r="AS11" s="17">
        <v>1.4</v>
      </c>
      <c r="AT11" s="17">
        <v>3.8</v>
      </c>
      <c r="AU11" s="17">
        <v>1.6</v>
      </c>
      <c r="AV11" s="17">
        <v>4.8</v>
      </c>
      <c r="AW11" s="17">
        <v>2</v>
      </c>
      <c r="AX11" s="17">
        <v>4.4</v>
      </c>
      <c r="AY11" s="17">
        <v>5</v>
      </c>
      <c r="AZ11" s="17">
        <v>2</v>
      </c>
      <c r="BA11" s="17">
        <v>5.5</v>
      </c>
      <c r="BB11" s="17">
        <v>3.9</v>
      </c>
      <c r="BC11" s="17">
        <f>0.7</f>
        <v>0.7</v>
      </c>
      <c r="BD11" s="17">
        <v>0.1</v>
      </c>
      <c r="BE11" s="17">
        <v>2</v>
      </c>
      <c r="BF11" s="17">
        <v>1.1</v>
      </c>
      <c r="BG11" s="17">
        <v>2.6</v>
      </c>
      <c r="BH11" s="17">
        <v>3.4</v>
      </c>
      <c r="BI11" s="17">
        <v>2.9</v>
      </c>
      <c r="BJ11" s="41">
        <v>2.2</v>
      </c>
      <c r="BK11" s="48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2.75">
      <c r="A12" s="8">
        <v>8</v>
      </c>
      <c r="B12" s="8"/>
      <c r="C12" s="28" t="s">
        <v>89</v>
      </c>
      <c r="D12" s="8" t="s">
        <v>8</v>
      </c>
      <c r="E12" s="8" t="s">
        <v>33</v>
      </c>
      <c r="F12" s="17">
        <v>12.8</v>
      </c>
      <c r="G12" s="17">
        <v>12.5</v>
      </c>
      <c r="H12" s="32">
        <v>18.5</v>
      </c>
      <c r="I12" s="17">
        <v>14</v>
      </c>
      <c r="J12" s="17">
        <v>20</v>
      </c>
      <c r="K12" s="17">
        <v>12.7</v>
      </c>
      <c r="L12" s="17">
        <v>16.8</v>
      </c>
      <c r="M12" s="17">
        <v>8.9</v>
      </c>
      <c r="N12" s="17">
        <v>23</v>
      </c>
      <c r="O12" s="17">
        <v>32.6</v>
      </c>
      <c r="P12" s="32">
        <v>19.5</v>
      </c>
      <c r="Q12" s="32">
        <v>20.6</v>
      </c>
      <c r="R12" s="17">
        <v>14</v>
      </c>
      <c r="S12" s="17">
        <v>20.9</v>
      </c>
      <c r="T12" s="17">
        <v>45.9</v>
      </c>
      <c r="U12" s="17">
        <v>35.2</v>
      </c>
      <c r="V12" s="17">
        <v>12.1</v>
      </c>
      <c r="W12" s="32">
        <v>29.9</v>
      </c>
      <c r="X12" s="17">
        <v>20.2</v>
      </c>
      <c r="Y12" s="17">
        <v>26.1</v>
      </c>
      <c r="Z12" s="17">
        <v>14</v>
      </c>
      <c r="AA12" s="17">
        <v>11.9</v>
      </c>
      <c r="AB12" s="17">
        <v>30.9</v>
      </c>
      <c r="AC12" s="17">
        <v>29.2</v>
      </c>
      <c r="AD12" s="17">
        <v>31.2</v>
      </c>
      <c r="AE12" s="17">
        <v>24</v>
      </c>
      <c r="AF12" s="17">
        <v>29.1</v>
      </c>
      <c r="AG12" s="17">
        <v>27</v>
      </c>
      <c r="AH12" s="17">
        <v>20.2</v>
      </c>
      <c r="AI12" s="17">
        <v>38.6</v>
      </c>
      <c r="AJ12" s="17">
        <v>28.5</v>
      </c>
      <c r="AK12" s="17">
        <v>24.7</v>
      </c>
      <c r="AL12" s="17">
        <v>35</v>
      </c>
      <c r="AM12" s="17">
        <v>22.4</v>
      </c>
      <c r="AN12" s="17">
        <v>24.2</v>
      </c>
      <c r="AO12" s="17">
        <v>20.5</v>
      </c>
      <c r="AP12" s="17">
        <v>24.1</v>
      </c>
      <c r="AQ12" s="17">
        <v>16</v>
      </c>
      <c r="AR12" s="17">
        <v>28.3</v>
      </c>
      <c r="AS12" s="17">
        <v>18.2</v>
      </c>
      <c r="AT12" s="17">
        <v>24.4</v>
      </c>
      <c r="AU12" s="17">
        <v>24.6</v>
      </c>
      <c r="AV12" s="17">
        <v>22.2</v>
      </c>
      <c r="AW12" s="17">
        <v>25</v>
      </c>
      <c r="AX12" s="17">
        <f>15.5+7.1</f>
        <v>22.6</v>
      </c>
      <c r="AY12" s="17">
        <v>19</v>
      </c>
      <c r="AZ12" s="17">
        <v>18</v>
      </c>
      <c r="BA12" s="17">
        <v>27.5</v>
      </c>
      <c r="BB12" s="17">
        <v>26.2</v>
      </c>
      <c r="BC12" s="17">
        <v>20.2</v>
      </c>
      <c r="BD12" s="17">
        <v>19.6</v>
      </c>
      <c r="BE12" s="17">
        <f>13+6+3</f>
        <v>22</v>
      </c>
      <c r="BF12" s="17">
        <v>28.2</v>
      </c>
      <c r="BG12" s="17">
        <v>20.3</v>
      </c>
      <c r="BH12" s="17">
        <v>23.4</v>
      </c>
      <c r="BI12" s="17">
        <v>21.1</v>
      </c>
      <c r="BJ12" s="41">
        <v>17.2</v>
      </c>
      <c r="BK12" s="48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2.75">
      <c r="A13" s="8">
        <v>9</v>
      </c>
      <c r="B13" s="8"/>
      <c r="C13" s="28" t="s">
        <v>90</v>
      </c>
      <c r="D13" s="8" t="s">
        <v>8</v>
      </c>
      <c r="E13" s="8" t="s">
        <v>34</v>
      </c>
      <c r="F13" s="17">
        <v>37.4</v>
      </c>
      <c r="G13" s="17">
        <v>39.5</v>
      </c>
      <c r="H13" s="32">
        <v>65.7</v>
      </c>
      <c r="I13" s="17">
        <v>34</v>
      </c>
      <c r="J13" s="17">
        <v>36</v>
      </c>
      <c r="K13" s="17">
        <v>59.8</v>
      </c>
      <c r="L13" s="17">
        <v>39</v>
      </c>
      <c r="M13" s="17">
        <v>35.5</v>
      </c>
      <c r="N13" s="17">
        <v>29.2</v>
      </c>
      <c r="O13" s="17">
        <v>47</v>
      </c>
      <c r="P13" s="32">
        <v>58.6</v>
      </c>
      <c r="Q13" s="32">
        <v>43.4</v>
      </c>
      <c r="R13" s="17">
        <v>37.8</v>
      </c>
      <c r="S13" s="17">
        <v>72.8</v>
      </c>
      <c r="T13" s="17">
        <v>44.7</v>
      </c>
      <c r="U13" s="17">
        <v>57.7</v>
      </c>
      <c r="V13" s="17">
        <v>49.6</v>
      </c>
      <c r="W13" s="32">
        <v>24.51</v>
      </c>
      <c r="X13" s="17">
        <v>49.8</v>
      </c>
      <c r="Y13" s="17">
        <v>48.4</v>
      </c>
      <c r="Z13" s="17">
        <v>66</v>
      </c>
      <c r="AA13" s="17">
        <v>62.2</v>
      </c>
      <c r="AB13" s="17">
        <v>64.4</v>
      </c>
      <c r="AC13" s="17">
        <v>53.4</v>
      </c>
      <c r="AD13" s="17">
        <v>63.9</v>
      </c>
      <c r="AE13" s="17">
        <v>67.2</v>
      </c>
      <c r="AF13" s="17">
        <v>56.9</v>
      </c>
      <c r="AG13" s="17">
        <v>69.5</v>
      </c>
      <c r="AH13" s="17">
        <v>75.6</v>
      </c>
      <c r="AI13" s="17">
        <v>58.3</v>
      </c>
      <c r="AJ13" s="17">
        <v>59.8</v>
      </c>
      <c r="AK13" s="17">
        <v>73.8</v>
      </c>
      <c r="AL13" s="17">
        <v>62.8</v>
      </c>
      <c r="AM13" s="17">
        <v>65.2</v>
      </c>
      <c r="AN13" s="17">
        <v>69.4</v>
      </c>
      <c r="AO13" s="17">
        <v>71</v>
      </c>
      <c r="AP13" s="17">
        <v>71.7</v>
      </c>
      <c r="AQ13" s="17">
        <v>82</v>
      </c>
      <c r="AR13" s="17">
        <v>67.8</v>
      </c>
      <c r="AS13" s="17">
        <v>80.4</v>
      </c>
      <c r="AT13" s="17">
        <v>71.8</v>
      </c>
      <c r="AU13" s="17">
        <v>73.8</v>
      </c>
      <c r="AV13" s="17">
        <v>73</v>
      </c>
      <c r="AW13" s="17">
        <v>73</v>
      </c>
      <c r="AX13" s="17">
        <f>28.5+9.9+13.3+21.3</f>
        <v>73</v>
      </c>
      <c r="AY13" s="17">
        <v>76</v>
      </c>
      <c r="AZ13" s="17">
        <v>80</v>
      </c>
      <c r="BA13" s="17">
        <v>67</v>
      </c>
      <c r="BB13" s="17">
        <v>69.9</v>
      </c>
      <c r="BC13" s="17">
        <f>24.2+17.6+37.3</f>
        <v>79.1</v>
      </c>
      <c r="BD13" s="17">
        <v>80.3</v>
      </c>
      <c r="BE13" s="17">
        <v>76</v>
      </c>
      <c r="BF13" s="17">
        <v>70.7</v>
      </c>
      <c r="BG13" s="17">
        <v>77.1</v>
      </c>
      <c r="BH13" s="17">
        <v>73.2</v>
      </c>
      <c r="BI13" s="17">
        <v>76</v>
      </c>
      <c r="BJ13" s="41">
        <v>80.6</v>
      </c>
      <c r="BK13" s="48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75" ht="12.75">
      <c r="A14" s="8">
        <v>10</v>
      </c>
      <c r="B14" s="8"/>
      <c r="C14" s="28" t="s">
        <v>91</v>
      </c>
      <c r="D14" s="8" t="s">
        <v>8</v>
      </c>
      <c r="E14" s="8" t="s">
        <v>35</v>
      </c>
      <c r="F14" s="17">
        <v>99.7</v>
      </c>
      <c r="G14" s="17">
        <v>99.2</v>
      </c>
      <c r="H14" s="32">
        <v>99.7</v>
      </c>
      <c r="I14" s="17">
        <v>62.8</v>
      </c>
      <c r="J14" s="17">
        <v>99.4</v>
      </c>
      <c r="K14" s="17">
        <v>98.5</v>
      </c>
      <c r="L14" s="17">
        <v>99.6</v>
      </c>
      <c r="M14" s="17">
        <v>99.7</v>
      </c>
      <c r="N14" s="17">
        <v>95.9</v>
      </c>
      <c r="O14" s="17">
        <v>97.9</v>
      </c>
      <c r="P14" s="32">
        <v>97.9</v>
      </c>
      <c r="Q14" s="32">
        <v>59.3</v>
      </c>
      <c r="R14" s="17">
        <v>99.6</v>
      </c>
      <c r="S14" s="17">
        <v>98.4</v>
      </c>
      <c r="T14" s="17">
        <v>99.6</v>
      </c>
      <c r="U14" s="17">
        <v>98.4</v>
      </c>
      <c r="V14" s="17">
        <v>99.8</v>
      </c>
      <c r="W14" s="32">
        <v>94.3</v>
      </c>
      <c r="X14" s="17">
        <v>97.7</v>
      </c>
      <c r="Y14" s="17">
        <v>90.8</v>
      </c>
      <c r="Z14" s="17">
        <v>90.3</v>
      </c>
      <c r="AA14" s="17">
        <v>99.7</v>
      </c>
      <c r="AB14" s="17">
        <v>99</v>
      </c>
      <c r="AC14" s="17">
        <v>99.5</v>
      </c>
      <c r="AD14" s="17">
        <v>98.8</v>
      </c>
      <c r="AE14" s="17">
        <v>99.8</v>
      </c>
      <c r="AF14" s="17">
        <v>99.7</v>
      </c>
      <c r="AG14" s="20" t="s">
        <v>16</v>
      </c>
      <c r="AH14" s="17">
        <v>99.8</v>
      </c>
      <c r="AI14" s="17">
        <v>99</v>
      </c>
      <c r="AJ14" s="17">
        <v>95.2</v>
      </c>
      <c r="AK14" s="17">
        <v>92.4</v>
      </c>
      <c r="AL14" s="17">
        <v>99.7</v>
      </c>
      <c r="AM14" s="17">
        <v>97.2</v>
      </c>
      <c r="AN14" s="17" t="s">
        <v>16</v>
      </c>
      <c r="AO14" s="17">
        <v>98.3</v>
      </c>
      <c r="AP14" s="17">
        <v>97.7</v>
      </c>
      <c r="AQ14" s="17">
        <v>91.8</v>
      </c>
      <c r="AR14" s="17">
        <v>98.9</v>
      </c>
      <c r="AS14" s="17">
        <v>99</v>
      </c>
      <c r="AT14" s="17">
        <v>99</v>
      </c>
      <c r="AU14" s="17">
        <v>99</v>
      </c>
      <c r="AV14" s="17">
        <v>99</v>
      </c>
      <c r="AW14" s="17">
        <v>99</v>
      </c>
      <c r="AX14" s="17">
        <v>100</v>
      </c>
      <c r="AY14" s="17">
        <v>99</v>
      </c>
      <c r="AZ14" s="17">
        <v>99</v>
      </c>
      <c r="BA14" s="17">
        <v>98</v>
      </c>
      <c r="BB14" s="17">
        <v>99</v>
      </c>
      <c r="BC14" s="17">
        <v>99</v>
      </c>
      <c r="BD14" s="17">
        <v>95.9</v>
      </c>
      <c r="BE14" s="17">
        <v>99</v>
      </c>
      <c r="BF14" s="17">
        <v>99</v>
      </c>
      <c r="BG14" s="17">
        <v>99</v>
      </c>
      <c r="BH14" s="17">
        <v>99</v>
      </c>
      <c r="BI14" s="17">
        <v>100</v>
      </c>
      <c r="BJ14" s="41">
        <v>100</v>
      </c>
      <c r="BK14" s="48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1:75" ht="12.75">
      <c r="A15" s="8">
        <v>11</v>
      </c>
      <c r="B15" s="28" t="s">
        <v>78</v>
      </c>
      <c r="C15" s="28" t="s">
        <v>92</v>
      </c>
      <c r="D15" s="9" t="s">
        <v>13</v>
      </c>
      <c r="E15" s="8" t="s">
        <v>36</v>
      </c>
      <c r="F15" s="17">
        <v>63.3</v>
      </c>
      <c r="G15" s="17">
        <v>65.3</v>
      </c>
      <c r="H15" s="32">
        <v>66.34</v>
      </c>
      <c r="I15" s="17">
        <v>66.1</v>
      </c>
      <c r="J15" s="17">
        <v>69.7</v>
      </c>
      <c r="K15" s="17">
        <v>65.6</v>
      </c>
      <c r="L15" s="17">
        <v>69.9</v>
      </c>
      <c r="M15" s="17">
        <v>74</v>
      </c>
      <c r="N15" s="17">
        <v>75</v>
      </c>
      <c r="O15" s="17">
        <v>72.9</v>
      </c>
      <c r="P15" s="32">
        <v>71.7</v>
      </c>
      <c r="Q15" s="32">
        <v>60.6</v>
      </c>
      <c r="R15" s="17">
        <v>65.9</v>
      </c>
      <c r="S15" s="17">
        <v>75</v>
      </c>
      <c r="T15" s="17">
        <v>65.8</v>
      </c>
      <c r="U15" s="17">
        <v>70.2</v>
      </c>
      <c r="V15" s="17">
        <v>68.4</v>
      </c>
      <c r="W15" s="32">
        <v>74.09</v>
      </c>
      <c r="X15" s="17">
        <v>70.8</v>
      </c>
      <c r="Y15" s="17">
        <v>70.9</v>
      </c>
      <c r="Z15" s="17">
        <v>69.2</v>
      </c>
      <c r="AA15" s="17">
        <v>64.3</v>
      </c>
      <c r="AB15" s="17">
        <v>71.3</v>
      </c>
      <c r="AC15" s="17">
        <v>72.3</v>
      </c>
      <c r="AD15" s="17">
        <v>72.4</v>
      </c>
      <c r="AE15" s="17">
        <v>67.8</v>
      </c>
      <c r="AF15" s="17">
        <v>70.7</v>
      </c>
      <c r="AG15" s="17">
        <v>72.1</v>
      </c>
      <c r="AH15" s="17">
        <v>68.3</v>
      </c>
      <c r="AI15" s="17">
        <v>74.1</v>
      </c>
      <c r="AJ15" s="17">
        <v>75.5</v>
      </c>
      <c r="AK15" s="17">
        <v>77.6</v>
      </c>
      <c r="AL15" s="17">
        <v>73.8</v>
      </c>
      <c r="AM15" s="17">
        <v>77.5</v>
      </c>
      <c r="AN15" s="17">
        <v>76.1</v>
      </c>
      <c r="AO15" s="17">
        <v>75.2</v>
      </c>
      <c r="AP15" s="17">
        <v>78.3</v>
      </c>
      <c r="AQ15" s="17">
        <v>78.9</v>
      </c>
      <c r="AR15" s="17">
        <v>79.2</v>
      </c>
      <c r="AS15" s="17">
        <v>78.1</v>
      </c>
      <c r="AT15" s="17">
        <v>78.4</v>
      </c>
      <c r="AU15" s="17">
        <v>77.9</v>
      </c>
      <c r="AV15" s="17">
        <v>78.8</v>
      </c>
      <c r="AW15" s="17">
        <v>76.5</v>
      </c>
      <c r="AX15" s="17">
        <v>75.9</v>
      </c>
      <c r="AY15" s="17">
        <v>78.1</v>
      </c>
      <c r="AZ15" s="17">
        <v>78.8</v>
      </c>
      <c r="BA15" s="17">
        <v>77</v>
      </c>
      <c r="BB15" s="17">
        <v>80.6</v>
      </c>
      <c r="BC15" s="17">
        <v>76.1</v>
      </c>
      <c r="BD15" s="17">
        <v>81.5</v>
      </c>
      <c r="BE15" s="17">
        <v>78.9</v>
      </c>
      <c r="BF15" s="17">
        <v>78.9</v>
      </c>
      <c r="BG15" s="17">
        <v>76.4</v>
      </c>
      <c r="BH15" s="17">
        <v>79.9</v>
      </c>
      <c r="BI15" s="17">
        <v>77.7</v>
      </c>
      <c r="BJ15" s="41">
        <v>76.5</v>
      </c>
      <c r="BK15" s="48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1:75" ht="12.75">
      <c r="A16" s="8">
        <v>12</v>
      </c>
      <c r="B16" s="8"/>
      <c r="C16" s="28" t="s">
        <v>93</v>
      </c>
      <c r="D16" s="9" t="s">
        <v>13</v>
      </c>
      <c r="E16" s="8" t="s">
        <v>37</v>
      </c>
      <c r="F16" s="17">
        <v>69.6</v>
      </c>
      <c r="G16" s="17">
        <v>73.9</v>
      </c>
      <c r="H16" s="32">
        <v>76.22</v>
      </c>
      <c r="I16" s="17">
        <v>68.3</v>
      </c>
      <c r="J16" s="17">
        <v>76</v>
      </c>
      <c r="K16" s="17">
        <v>73.6</v>
      </c>
      <c r="L16" s="17">
        <v>77.6</v>
      </c>
      <c r="M16" s="17">
        <v>81</v>
      </c>
      <c r="N16" s="17">
        <v>80.5</v>
      </c>
      <c r="O16" s="17">
        <v>79.1</v>
      </c>
      <c r="P16" s="32">
        <v>77.6</v>
      </c>
      <c r="Q16" s="32">
        <v>63.1</v>
      </c>
      <c r="R16" s="17">
        <v>72</v>
      </c>
      <c r="S16" s="17">
        <v>81.1</v>
      </c>
      <c r="T16" s="17">
        <v>77.5</v>
      </c>
      <c r="U16" s="17">
        <v>77.7</v>
      </c>
      <c r="V16" s="17">
        <v>74.7</v>
      </c>
      <c r="W16" s="32">
        <v>76.68</v>
      </c>
      <c r="X16" s="17">
        <v>77.9</v>
      </c>
      <c r="Y16" s="17">
        <v>74.8</v>
      </c>
      <c r="Z16" s="17">
        <v>76.5</v>
      </c>
      <c r="AA16" s="17">
        <v>74.6</v>
      </c>
      <c r="AB16" s="17">
        <v>79</v>
      </c>
      <c r="AC16" s="17">
        <v>80.4</v>
      </c>
      <c r="AD16" s="17">
        <v>79.8</v>
      </c>
      <c r="AE16" s="17">
        <v>78.3</v>
      </c>
      <c r="AF16" s="17">
        <v>80.7</v>
      </c>
      <c r="AG16" s="17">
        <v>80.1</v>
      </c>
      <c r="AH16" s="17">
        <v>79.2</v>
      </c>
      <c r="AI16" s="17">
        <v>80.8</v>
      </c>
      <c r="AJ16" s="17">
        <v>82.2</v>
      </c>
      <c r="AK16" s="17">
        <v>82.3</v>
      </c>
      <c r="AL16" s="17">
        <v>81.4</v>
      </c>
      <c r="AM16" s="17">
        <v>82.8</v>
      </c>
      <c r="AN16" s="17">
        <v>82.7</v>
      </c>
      <c r="AO16" s="17">
        <v>80.9</v>
      </c>
      <c r="AP16" s="17">
        <v>84.5</v>
      </c>
      <c r="AQ16" s="17">
        <v>83.4</v>
      </c>
      <c r="AR16" s="17">
        <v>84.6</v>
      </c>
      <c r="AS16" s="17">
        <v>84.4</v>
      </c>
      <c r="AT16" s="17">
        <v>84.7</v>
      </c>
      <c r="AU16" s="17">
        <v>82.6</v>
      </c>
      <c r="AV16" s="17">
        <v>83.3</v>
      </c>
      <c r="AW16" s="17">
        <v>83</v>
      </c>
      <c r="AX16" s="17">
        <v>83</v>
      </c>
      <c r="AY16" s="17">
        <v>82.7</v>
      </c>
      <c r="AZ16" s="17">
        <v>83.1</v>
      </c>
      <c r="BA16" s="17">
        <v>83</v>
      </c>
      <c r="BB16" s="17">
        <v>87.4</v>
      </c>
      <c r="BC16" s="17">
        <v>81.1</v>
      </c>
      <c r="BD16" s="17">
        <v>86.2</v>
      </c>
      <c r="BE16" s="17">
        <v>84.2</v>
      </c>
      <c r="BF16" s="17">
        <v>83.6</v>
      </c>
      <c r="BG16" s="17">
        <v>81.3</v>
      </c>
      <c r="BH16" s="17">
        <v>84.6</v>
      </c>
      <c r="BI16" s="17">
        <v>83.1</v>
      </c>
      <c r="BJ16" s="41">
        <v>83.2</v>
      </c>
      <c r="BK16" s="48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1:75" ht="12.75">
      <c r="A17" s="8">
        <v>13</v>
      </c>
      <c r="B17" s="8"/>
      <c r="C17" s="28" t="s">
        <v>94</v>
      </c>
      <c r="D17" s="8" t="s">
        <v>14</v>
      </c>
      <c r="E17" s="8" t="s">
        <v>38</v>
      </c>
      <c r="F17" s="17">
        <v>25.9</v>
      </c>
      <c r="G17" s="17">
        <v>23.9</v>
      </c>
      <c r="H17" s="32">
        <v>11.1</v>
      </c>
      <c r="I17" s="17">
        <v>20.6</v>
      </c>
      <c r="J17" s="17">
        <v>17.3</v>
      </c>
      <c r="K17" s="17">
        <v>12.5</v>
      </c>
      <c r="L17" s="17">
        <v>12.9</v>
      </c>
      <c r="M17" s="17">
        <v>10.8</v>
      </c>
      <c r="N17" s="17">
        <v>12.4</v>
      </c>
      <c r="O17" s="17">
        <v>8.9</v>
      </c>
      <c r="P17" s="32">
        <v>9.2</v>
      </c>
      <c r="Q17" s="32">
        <v>20.2</v>
      </c>
      <c r="R17" s="17">
        <v>19.6</v>
      </c>
      <c r="S17" s="17">
        <v>10.9</v>
      </c>
      <c r="T17" s="17">
        <v>11</v>
      </c>
      <c r="U17" s="17">
        <v>9.2</v>
      </c>
      <c r="V17" s="17">
        <v>17.3</v>
      </c>
      <c r="W17" s="32">
        <v>12.4</v>
      </c>
      <c r="X17" s="17">
        <v>9.5</v>
      </c>
      <c r="Y17" s="17">
        <v>17.6</v>
      </c>
      <c r="Z17" s="17">
        <v>15.2</v>
      </c>
      <c r="AA17" s="17">
        <v>20.4</v>
      </c>
      <c r="AB17" s="17">
        <v>9.5</v>
      </c>
      <c r="AC17" s="17">
        <v>10</v>
      </c>
      <c r="AD17" s="17">
        <v>9.6</v>
      </c>
      <c r="AE17" s="17">
        <v>10</v>
      </c>
      <c r="AF17" s="17">
        <v>9.3</v>
      </c>
      <c r="AG17" s="17">
        <v>10.4</v>
      </c>
      <c r="AH17" s="17">
        <v>10.4</v>
      </c>
      <c r="AI17" s="17">
        <v>8.6</v>
      </c>
      <c r="AJ17" s="17">
        <v>9.8</v>
      </c>
      <c r="AK17" s="17">
        <v>10.3</v>
      </c>
      <c r="AL17" s="17">
        <v>8.8</v>
      </c>
      <c r="AM17" s="17">
        <v>9.1</v>
      </c>
      <c r="AN17" s="17">
        <v>8.4</v>
      </c>
      <c r="AO17" s="17">
        <v>11.4</v>
      </c>
      <c r="AP17" s="17">
        <v>10.4</v>
      </c>
      <c r="AQ17" s="17">
        <v>19</v>
      </c>
      <c r="AR17" s="17">
        <v>9.1</v>
      </c>
      <c r="AS17" s="17">
        <v>12.3</v>
      </c>
      <c r="AT17" s="17">
        <v>12.7</v>
      </c>
      <c r="AU17" s="17">
        <v>8.3</v>
      </c>
      <c r="AV17" s="17">
        <v>13.2</v>
      </c>
      <c r="AW17" s="17">
        <v>10</v>
      </c>
      <c r="AX17" s="17">
        <v>10.4</v>
      </c>
      <c r="AY17" s="17">
        <v>15.8</v>
      </c>
      <c r="AZ17" s="17">
        <v>10.9</v>
      </c>
      <c r="BA17" s="17">
        <v>8.7</v>
      </c>
      <c r="BB17" s="17">
        <v>8.4</v>
      </c>
      <c r="BC17" s="17">
        <v>13.7</v>
      </c>
      <c r="BD17" s="17">
        <v>7.7</v>
      </c>
      <c r="BE17" s="17">
        <v>10.3</v>
      </c>
      <c r="BF17" s="17">
        <v>10.2</v>
      </c>
      <c r="BG17" s="17">
        <v>10.2</v>
      </c>
      <c r="BH17" s="17">
        <v>10.4</v>
      </c>
      <c r="BI17" s="17">
        <v>10.8</v>
      </c>
      <c r="BJ17" s="41">
        <v>11.7</v>
      </c>
      <c r="BK17" s="48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1:75" ht="12.75">
      <c r="A18" s="8">
        <v>14</v>
      </c>
      <c r="B18" s="8"/>
      <c r="C18" s="28" t="s">
        <v>95</v>
      </c>
      <c r="D18" s="8" t="s">
        <v>14</v>
      </c>
      <c r="E18" s="8" t="s">
        <v>39</v>
      </c>
      <c r="F18" s="17">
        <v>6.5</v>
      </c>
      <c r="G18" s="17">
        <v>6.9</v>
      </c>
      <c r="H18" s="32">
        <v>14.6</v>
      </c>
      <c r="I18" s="17">
        <v>7.4</v>
      </c>
      <c r="J18" s="17">
        <v>5.3</v>
      </c>
      <c r="K18" s="17">
        <v>12.6</v>
      </c>
      <c r="L18" s="17">
        <v>8.5</v>
      </c>
      <c r="M18" s="17">
        <v>10.1</v>
      </c>
      <c r="N18" s="17">
        <v>6.3</v>
      </c>
      <c r="O18" s="17">
        <v>9.4</v>
      </c>
      <c r="P18" s="32">
        <v>13.8</v>
      </c>
      <c r="Q18" s="32">
        <v>9.46</v>
      </c>
      <c r="R18" s="17">
        <v>6.2</v>
      </c>
      <c r="S18" s="17">
        <v>9</v>
      </c>
      <c r="T18" s="17">
        <v>13.9</v>
      </c>
      <c r="U18" s="17">
        <v>14.3</v>
      </c>
      <c r="V18" s="17">
        <v>7.1</v>
      </c>
      <c r="W18" s="32">
        <v>7.2</v>
      </c>
      <c r="X18" s="17">
        <v>11.8</v>
      </c>
      <c r="Y18" s="17">
        <v>6.1</v>
      </c>
      <c r="Z18" s="17">
        <v>6.5</v>
      </c>
      <c r="AA18" s="17">
        <v>8.5</v>
      </c>
      <c r="AB18" s="17">
        <v>12.7</v>
      </c>
      <c r="AC18" s="17">
        <v>10.2</v>
      </c>
      <c r="AD18" s="17">
        <v>12</v>
      </c>
      <c r="AE18" s="17">
        <v>13.6</v>
      </c>
      <c r="AF18" s="17">
        <v>11.4</v>
      </c>
      <c r="AG18" s="17">
        <v>9.6</v>
      </c>
      <c r="AH18" s="17">
        <v>13.6</v>
      </c>
      <c r="AI18" s="17">
        <v>10.9</v>
      </c>
      <c r="AJ18" s="17">
        <v>10.9</v>
      </c>
      <c r="AK18" s="17">
        <v>8.7</v>
      </c>
      <c r="AL18" s="17">
        <v>11</v>
      </c>
      <c r="AM18" s="17">
        <v>10.8</v>
      </c>
      <c r="AN18" s="17">
        <v>6.4</v>
      </c>
      <c r="AO18" s="17">
        <v>6.5</v>
      </c>
      <c r="AP18" s="17">
        <v>8.9</v>
      </c>
      <c r="AQ18" s="17">
        <v>5.5</v>
      </c>
      <c r="AR18" s="17">
        <v>9.9</v>
      </c>
      <c r="AS18" s="17">
        <v>9.3</v>
      </c>
      <c r="AT18" s="17">
        <v>8.9</v>
      </c>
      <c r="AU18" s="17">
        <v>11</v>
      </c>
      <c r="AV18" s="17">
        <v>7</v>
      </c>
      <c r="AW18" s="17">
        <v>10.6</v>
      </c>
      <c r="AX18" s="17">
        <v>10.3</v>
      </c>
      <c r="AY18" s="17">
        <v>6.4</v>
      </c>
      <c r="AZ18" s="17">
        <v>8.4</v>
      </c>
      <c r="BA18" s="17">
        <v>10.2</v>
      </c>
      <c r="BB18" s="17">
        <v>9.2</v>
      </c>
      <c r="BC18" s="17">
        <v>8.4</v>
      </c>
      <c r="BD18" s="17">
        <v>3.4</v>
      </c>
      <c r="BE18" s="17">
        <v>8.1</v>
      </c>
      <c r="BF18" s="17">
        <v>10.2</v>
      </c>
      <c r="BG18" s="17">
        <v>10.2</v>
      </c>
      <c r="BH18" s="17">
        <v>8.1</v>
      </c>
      <c r="BI18" s="17">
        <v>9.2</v>
      </c>
      <c r="BJ18" s="41">
        <v>8.5</v>
      </c>
      <c r="BK18" s="48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12.75">
      <c r="A19" s="8">
        <v>15</v>
      </c>
      <c r="B19" s="8"/>
      <c r="C19" s="28" t="s">
        <v>96</v>
      </c>
      <c r="D19" s="8" t="s">
        <v>8</v>
      </c>
      <c r="E19" s="8" t="s">
        <v>40</v>
      </c>
      <c r="F19" s="17">
        <v>1.94</v>
      </c>
      <c r="G19" s="17">
        <v>1.7</v>
      </c>
      <c r="H19" s="32">
        <f>-0.53</f>
        <v>-0.53</v>
      </c>
      <c r="I19" s="17">
        <v>1.32</v>
      </c>
      <c r="J19" s="17">
        <v>1.2</v>
      </c>
      <c r="K19" s="17">
        <f>-0.01</f>
        <v>-0.01</v>
      </c>
      <c r="L19" s="17">
        <v>0.44</v>
      </c>
      <c r="M19" s="17">
        <v>0.07</v>
      </c>
      <c r="N19" s="17">
        <v>0.61</v>
      </c>
      <c r="O19" s="17">
        <v>-0.05</v>
      </c>
      <c r="P19" s="32">
        <v>-0.46</v>
      </c>
      <c r="Q19" s="32">
        <v>22.4</v>
      </c>
      <c r="R19" s="17">
        <v>1.33</v>
      </c>
      <c r="S19" s="17">
        <v>0.19</v>
      </c>
      <c r="T19" s="17">
        <f>-0.28</f>
        <v>-0.28</v>
      </c>
      <c r="U19" s="17">
        <f>-0.51</f>
        <v>-0.51</v>
      </c>
      <c r="V19" s="17">
        <v>1.02</v>
      </c>
      <c r="W19" s="32">
        <v>5.2</v>
      </c>
      <c r="X19" s="17">
        <f>-0.24</f>
        <v>-0.24</v>
      </c>
      <c r="Y19" s="17">
        <v>1.15</v>
      </c>
      <c r="Z19" s="17">
        <v>0.88</v>
      </c>
      <c r="AA19" s="17">
        <v>1.19</v>
      </c>
      <c r="AB19" s="17">
        <f>-0.32</f>
        <v>-0.32</v>
      </c>
      <c r="AC19" s="17">
        <f>-0.03</f>
        <v>-0.03</v>
      </c>
      <c r="AD19" s="17">
        <f>-0.24</f>
        <v>-0.24</v>
      </c>
      <c r="AE19" s="17">
        <f>-0.36</f>
        <v>-0.36</v>
      </c>
      <c r="AF19" s="17">
        <f>-0.21</f>
        <v>-0.21</v>
      </c>
      <c r="AG19" s="17">
        <v>0.07</v>
      </c>
      <c r="AH19" s="17">
        <f>-0.32</f>
        <v>-0.32</v>
      </c>
      <c r="AI19" s="17">
        <f>-0.23</f>
        <v>-0.23</v>
      </c>
      <c r="AJ19" s="17">
        <f>-0.11</f>
        <v>-0.11</v>
      </c>
      <c r="AK19" s="17">
        <v>0.16</v>
      </c>
      <c r="AL19" s="17">
        <f>-0.22</f>
        <v>-0.22</v>
      </c>
      <c r="AM19" s="17">
        <f>-0.17</f>
        <v>-0.17</v>
      </c>
      <c r="AN19" s="17">
        <v>0.2</v>
      </c>
      <c r="AO19" s="17">
        <v>0.5</v>
      </c>
      <c r="AP19" s="17">
        <v>0.15</v>
      </c>
      <c r="AQ19" s="17">
        <v>1.35</v>
      </c>
      <c r="AR19" s="17">
        <f>-0.09</f>
        <v>-0.09</v>
      </c>
      <c r="AS19" s="17">
        <v>0.29</v>
      </c>
      <c r="AT19" s="17">
        <v>0.39</v>
      </c>
      <c r="AU19" s="17">
        <f>-0.27</f>
        <v>-0.27</v>
      </c>
      <c r="AV19" s="17">
        <v>0.62</v>
      </c>
      <c r="AW19" s="17">
        <f>-0.06</f>
        <v>-0.06</v>
      </c>
      <c r="AX19" s="17">
        <v>0</v>
      </c>
      <c r="AY19" s="17">
        <v>0.94</v>
      </c>
      <c r="AZ19" s="17">
        <v>0.25</v>
      </c>
      <c r="BA19" s="17">
        <v>-0.15</v>
      </c>
      <c r="BB19" s="17">
        <v>-0.08</v>
      </c>
      <c r="BC19" s="17">
        <v>0.53</v>
      </c>
      <c r="BD19" s="17">
        <v>0.43</v>
      </c>
      <c r="BE19" s="17">
        <v>0.22</v>
      </c>
      <c r="BF19" s="17">
        <v>0</v>
      </c>
      <c r="BG19" s="17">
        <v>0</v>
      </c>
      <c r="BH19" s="17">
        <v>0.24</v>
      </c>
      <c r="BI19" s="17">
        <v>0.16</v>
      </c>
      <c r="BJ19" s="41">
        <v>0.32</v>
      </c>
      <c r="BK19" s="48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12.75">
      <c r="A20" s="8">
        <v>16</v>
      </c>
      <c r="B20" s="8"/>
      <c r="C20" s="28" t="s">
        <v>97</v>
      </c>
      <c r="D20" s="8" t="s">
        <v>14</v>
      </c>
      <c r="E20" s="8" t="s">
        <v>41</v>
      </c>
      <c r="F20" s="17">
        <v>37.3</v>
      </c>
      <c r="G20" s="17">
        <v>30.8</v>
      </c>
      <c r="H20" s="32">
        <v>7.7</v>
      </c>
      <c r="I20" s="17">
        <v>46.1</v>
      </c>
      <c r="J20" s="17">
        <v>21.2</v>
      </c>
      <c r="K20" s="17">
        <v>13.7</v>
      </c>
      <c r="L20" s="17">
        <v>18.2</v>
      </c>
      <c r="M20" s="17">
        <v>14.7</v>
      </c>
      <c r="N20" s="17">
        <v>14.1</v>
      </c>
      <c r="O20" s="17">
        <v>6.1</v>
      </c>
      <c r="P20" s="32">
        <v>6.4</v>
      </c>
      <c r="Q20" s="32">
        <v>33.6</v>
      </c>
      <c r="R20" s="17">
        <v>40.9</v>
      </c>
      <c r="S20" s="17">
        <v>9.3</v>
      </c>
      <c r="T20" s="17">
        <v>3.7</v>
      </c>
      <c r="U20" s="17">
        <v>16.1</v>
      </c>
      <c r="V20" s="17">
        <v>28.8</v>
      </c>
      <c r="W20" s="32">
        <v>9.2</v>
      </c>
      <c r="X20" s="17">
        <v>10.7</v>
      </c>
      <c r="Y20" s="17">
        <v>23.1</v>
      </c>
      <c r="Z20" s="17">
        <v>20.5</v>
      </c>
      <c r="AA20" s="17">
        <v>23.1</v>
      </c>
      <c r="AB20" s="17">
        <v>5.2</v>
      </c>
      <c r="AC20" s="17">
        <v>6.4</v>
      </c>
      <c r="AD20" s="17">
        <v>6.1</v>
      </c>
      <c r="AE20" s="17">
        <v>8.2</v>
      </c>
      <c r="AF20" s="17">
        <v>6.2</v>
      </c>
      <c r="AG20" s="17">
        <v>6.5</v>
      </c>
      <c r="AH20" s="17">
        <v>6.9</v>
      </c>
      <c r="AI20" s="17">
        <v>3.7</v>
      </c>
      <c r="AJ20" s="17">
        <v>4.6</v>
      </c>
      <c r="AK20" s="17">
        <v>3.7</v>
      </c>
      <c r="AL20" s="17">
        <v>4.1</v>
      </c>
      <c r="AM20" s="17">
        <v>4.9</v>
      </c>
      <c r="AN20" s="17">
        <v>4.1</v>
      </c>
      <c r="AO20" s="17">
        <v>9.1</v>
      </c>
      <c r="AP20" s="17">
        <v>3.4</v>
      </c>
      <c r="AQ20" s="17">
        <v>4.1</v>
      </c>
      <c r="AR20" s="17">
        <v>3.4</v>
      </c>
      <c r="AS20" s="17">
        <v>4.6</v>
      </c>
      <c r="AT20" s="17">
        <v>3.4</v>
      </c>
      <c r="AU20" s="17">
        <v>3.5</v>
      </c>
      <c r="AV20" s="17">
        <v>3.2</v>
      </c>
      <c r="AW20" s="17">
        <v>4.3</v>
      </c>
      <c r="AX20" s="17">
        <v>3.4</v>
      </c>
      <c r="AY20" s="17">
        <v>3.8</v>
      </c>
      <c r="AZ20" s="17">
        <v>3.7</v>
      </c>
      <c r="BA20" s="17">
        <v>4.3</v>
      </c>
      <c r="BB20" s="17">
        <v>2.2</v>
      </c>
      <c r="BC20" s="17">
        <v>6</v>
      </c>
      <c r="BD20" s="17">
        <v>2.7</v>
      </c>
      <c r="BE20" s="17">
        <v>4.9</v>
      </c>
      <c r="BF20" s="17">
        <v>2.7</v>
      </c>
      <c r="BG20" s="17">
        <v>4.2</v>
      </c>
      <c r="BH20" s="17">
        <v>3.9</v>
      </c>
      <c r="BI20" s="17">
        <v>3.5</v>
      </c>
      <c r="BJ20" s="41">
        <v>4.4</v>
      </c>
      <c r="BK20" s="48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107" s="5" customFormat="1" ht="12.75">
      <c r="A21" s="8">
        <v>17</v>
      </c>
      <c r="B21" s="28" t="s">
        <v>79</v>
      </c>
      <c r="C21" s="28" t="s">
        <v>98</v>
      </c>
      <c r="D21" s="8" t="s">
        <v>24</v>
      </c>
      <c r="E21" s="8" t="s">
        <v>42</v>
      </c>
      <c r="F21" s="21">
        <v>7633.07112250121</v>
      </c>
      <c r="G21" s="21">
        <v>6474.9169771438</v>
      </c>
      <c r="H21" s="35">
        <v>63704.26</v>
      </c>
      <c r="I21" s="21">
        <v>1875213.1004786298</v>
      </c>
      <c r="J21" s="21">
        <v>51413.530508346295</v>
      </c>
      <c r="K21" s="21">
        <v>7253.253047947661</v>
      </c>
      <c r="L21" s="21">
        <v>9950.197236479611</v>
      </c>
      <c r="M21" s="21">
        <v>15829.7004038335</v>
      </c>
      <c r="N21" s="21">
        <v>12044.4647041446</v>
      </c>
      <c r="O21" s="21">
        <v>17318.5747882796</v>
      </c>
      <c r="P21" s="35">
        <v>38490.873318756894</v>
      </c>
      <c r="Q21" s="35">
        <v>31729</v>
      </c>
      <c r="R21" s="21">
        <v>33465.7159010526</v>
      </c>
      <c r="S21" s="21">
        <v>4045.84721534883</v>
      </c>
      <c r="T21" s="21">
        <v>63259.1461372825</v>
      </c>
      <c r="U21" s="21">
        <v>50972.1257514536</v>
      </c>
      <c r="V21" s="21">
        <v>68726.9389896471</v>
      </c>
      <c r="W21" s="35">
        <v>10361000</v>
      </c>
      <c r="X21" s="21">
        <v>169396.055590796</v>
      </c>
      <c r="Y21" s="21">
        <v>788299.145612252</v>
      </c>
      <c r="Z21" s="21">
        <v>2254109.3121337</v>
      </c>
      <c r="AA21" s="21">
        <v>202656.010059519</v>
      </c>
      <c r="AB21" s="21">
        <v>124600.394632115</v>
      </c>
      <c r="AC21" s="21">
        <v>489852.476425656</v>
      </c>
      <c r="AD21" s="21">
        <v>56447.092968667</v>
      </c>
      <c r="AE21" s="21">
        <v>28378.9952</v>
      </c>
      <c r="AF21" s="21">
        <v>42338.9248409982</v>
      </c>
      <c r="AG21" s="21">
        <v>91348.56032599781</v>
      </c>
      <c r="AH21" s="21">
        <v>22376.0424965411</v>
      </c>
      <c r="AI21" s="21">
        <v>196446.226535564</v>
      </c>
      <c r="AJ21" s="21">
        <v>212139.35165377</v>
      </c>
      <c r="AK21" s="21">
        <v>8774.966140801202</v>
      </c>
      <c r="AL21" s="21">
        <v>45379.5474842468</v>
      </c>
      <c r="AM21" s="21">
        <v>248940.703455976</v>
      </c>
      <c r="AN21" s="21">
        <v>1129598.27324092</v>
      </c>
      <c r="AO21" s="21">
        <v>22768.0748856628</v>
      </c>
      <c r="AP21" s="21">
        <v>1322125.73523929</v>
      </c>
      <c r="AQ21" s="21">
        <v>241068.94332701902</v>
      </c>
      <c r="AR21" s="21">
        <v>2013391.8565710601</v>
      </c>
      <c r="AS21" s="21">
        <v>2471600.09847647</v>
      </c>
      <c r="AT21" s="21">
        <v>2611221.27473582</v>
      </c>
      <c r="AU21" s="21">
        <v>3425956.4708737596</v>
      </c>
      <c r="AV21" s="21">
        <v>13578.944576427099</v>
      </c>
      <c r="AW21" s="21">
        <v>483402.4066458</v>
      </c>
      <c r="AX21" s="21">
        <v>247388.64568650798</v>
      </c>
      <c r="AY21" s="21">
        <v>210637.733244113</v>
      </c>
      <c r="AZ21" s="21">
        <v>770066.7189245931</v>
      </c>
      <c r="BA21" s="21">
        <v>394457.53561726597</v>
      </c>
      <c r="BB21" s="21">
        <v>5960180.293677559</v>
      </c>
      <c r="BC21" s="21">
        <v>16244600</v>
      </c>
      <c r="BD21" s="21">
        <v>276520.02892897604</v>
      </c>
      <c r="BE21" s="21">
        <v>1821445.4495621999</v>
      </c>
      <c r="BF21" s="21">
        <v>523804.384713</v>
      </c>
      <c r="BG21" s="21">
        <v>314888.68417946505</v>
      </c>
      <c r="BH21" s="21">
        <v>631183.475907878</v>
      </c>
      <c r="BI21" s="21">
        <v>499667.211001289</v>
      </c>
      <c r="BJ21" s="43">
        <v>55143.4573303577</v>
      </c>
      <c r="BK21" s="51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75" s="11" customFormat="1" ht="12.75">
      <c r="A22" s="8">
        <v>18</v>
      </c>
      <c r="B22" s="8"/>
      <c r="C22" s="28" t="s">
        <v>99</v>
      </c>
      <c r="D22" s="8" t="s">
        <v>15</v>
      </c>
      <c r="E22" s="8" t="s">
        <v>43</v>
      </c>
      <c r="F22" s="70">
        <v>953.062885894628</v>
      </c>
      <c r="G22" s="70">
        <v>1182.80325905181</v>
      </c>
      <c r="H22" s="71">
        <v>1476.74</v>
      </c>
      <c r="I22" s="70">
        <v>1516.32022237838</v>
      </c>
      <c r="J22" s="70">
        <v>1801.36535267868</v>
      </c>
      <c r="K22" s="70">
        <v>2063.87783451699</v>
      </c>
      <c r="L22" s="70">
        <v>3351.27173575918</v>
      </c>
      <c r="M22" s="70">
        <v>3632.12974493694</v>
      </c>
      <c r="N22" s="17">
        <v>3809.02863844643</v>
      </c>
      <c r="O22" s="70">
        <v>4517.20246042939</v>
      </c>
      <c r="P22" s="17">
        <v>5314.81497900937</v>
      </c>
      <c r="Q22" s="71">
        <v>5736</v>
      </c>
      <c r="R22" s="17">
        <v>6469.39151151497</v>
      </c>
      <c r="S22" s="70">
        <v>6514.2021980206</v>
      </c>
      <c r="T22" s="70">
        <v>6726.04930467835</v>
      </c>
      <c r="U22" s="70">
        <v>7003.75232008735</v>
      </c>
      <c r="V22" s="70">
        <v>7382.88126412922</v>
      </c>
      <c r="W22" s="71">
        <v>7595</v>
      </c>
      <c r="X22" s="70">
        <v>7786.6270892766</v>
      </c>
      <c r="Y22" s="70">
        <v>10653.10461255</v>
      </c>
      <c r="Z22" s="70">
        <v>11346.7959515171</v>
      </c>
      <c r="AA22" s="70">
        <v>12454.8894737099</v>
      </c>
      <c r="AB22" s="70">
        <v>12489.7713639433</v>
      </c>
      <c r="AC22" s="70">
        <v>12819.6972265223</v>
      </c>
      <c r="AD22" s="70">
        <v>13104.6117535424</v>
      </c>
      <c r="AE22" s="70">
        <v>13773.3496147402</v>
      </c>
      <c r="AF22" s="70">
        <v>13984.2222130835</v>
      </c>
      <c r="AG22" s="70">
        <v>16774.2630319344</v>
      </c>
      <c r="AH22" s="70">
        <v>17335.3144355893</v>
      </c>
      <c r="AI22" s="70">
        <v>18428.2632921328</v>
      </c>
      <c r="AJ22" s="70">
        <v>20005.9668826178</v>
      </c>
      <c r="AK22" s="70">
        <v>20513.5685583668</v>
      </c>
      <c r="AL22" s="70">
        <v>21946.6916818147</v>
      </c>
      <c r="AM22" s="70">
        <v>22377.4185801423</v>
      </c>
      <c r="AN22" s="17">
        <v>23051.7637828304</v>
      </c>
      <c r="AO22" s="70">
        <v>26462.4129736792</v>
      </c>
      <c r="AP22" s="70">
        <v>28278.0176419503</v>
      </c>
      <c r="AQ22" s="70">
        <v>31537.4070356733</v>
      </c>
      <c r="AR22" s="70">
        <v>33068.9876923553</v>
      </c>
      <c r="AS22" s="17">
        <v>39367.2741226119</v>
      </c>
      <c r="AT22" s="70">
        <v>39617.3436789887</v>
      </c>
      <c r="AU22" s="70">
        <v>41376.2254148609</v>
      </c>
      <c r="AV22" s="70">
        <v>41670.2046430816</v>
      </c>
      <c r="AW22" s="70">
        <v>43706.8946194224</v>
      </c>
      <c r="AX22" s="70">
        <v>45741.0004401447</v>
      </c>
      <c r="AY22" s="70">
        <v>46032.0797143534</v>
      </c>
      <c r="AZ22" s="70">
        <v>46073.1057561738</v>
      </c>
      <c r="BA22" s="70">
        <v>46604.437505673</v>
      </c>
      <c r="BB22" s="70">
        <v>46838.4609655167</v>
      </c>
      <c r="BC22" s="70">
        <v>51163.2459034553</v>
      </c>
      <c r="BD22" s="70">
        <v>52141.4790832544</v>
      </c>
      <c r="BE22" s="70">
        <v>52283.3285434132</v>
      </c>
      <c r="BF22" s="70">
        <v>55071.721928718</v>
      </c>
      <c r="BG22" s="70">
        <v>56252.6232241941</v>
      </c>
      <c r="BH22" s="70">
        <v>78923.5945221537</v>
      </c>
      <c r="BI22" s="70">
        <v>100056.010813504</v>
      </c>
      <c r="BJ22" s="72">
        <v>105287.04353722</v>
      </c>
      <c r="BK22" s="56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107" ht="12.75">
      <c r="A23" s="8">
        <v>19</v>
      </c>
      <c r="B23" s="8"/>
      <c r="C23" s="28" t="s">
        <v>100</v>
      </c>
      <c r="D23" s="8" t="s">
        <v>8</v>
      </c>
      <c r="E23" s="8" t="s">
        <v>44</v>
      </c>
      <c r="F23" s="24">
        <v>7.5</v>
      </c>
      <c r="G23" s="24">
        <v>-0.899684638330611</v>
      </c>
      <c r="H23" s="36">
        <v>1.2</v>
      </c>
      <c r="I23" s="24">
        <v>3.23694327305237</v>
      </c>
      <c r="J23" s="24">
        <v>7.36393081290765</v>
      </c>
      <c r="K23" s="24">
        <v>-0.816504663103201</v>
      </c>
      <c r="L23" s="24">
        <v>7.15177317533788</v>
      </c>
      <c r="M23" s="24">
        <v>6.11493174367546</v>
      </c>
      <c r="N23" s="24">
        <v>1.29999999996611</v>
      </c>
      <c r="O23" s="8">
        <v>-0.700000000000001</v>
      </c>
      <c r="P23" s="17">
        <v>-1.74632884164313</v>
      </c>
      <c r="Q23" s="36">
        <v>1.4</v>
      </c>
      <c r="R23" s="24">
        <v>7.96782266535894</v>
      </c>
      <c r="S23" s="24">
        <v>-2.54580928764461</v>
      </c>
      <c r="T23" s="24">
        <v>1.46977592658741</v>
      </c>
      <c r="U23" s="24">
        <v>0.775460260350958</v>
      </c>
      <c r="V23" s="24">
        <v>2.10131317816491</v>
      </c>
      <c r="W23" s="36">
        <v>7.4</v>
      </c>
      <c r="X23" s="24">
        <v>0.689104026043963</v>
      </c>
      <c r="Y23" s="24">
        <v>2.1706073249707</v>
      </c>
      <c r="Z23" s="24">
        <v>0.871989430024889</v>
      </c>
      <c r="AA23" s="24">
        <v>5.01928213913816</v>
      </c>
      <c r="AB23" s="24">
        <v>-1.66450527692971</v>
      </c>
      <c r="AC23" s="24">
        <v>1.93864510893029</v>
      </c>
      <c r="AD23" s="24">
        <v>-1.97571058325501</v>
      </c>
      <c r="AE23" s="24">
        <v>5.02678360857269</v>
      </c>
      <c r="AF23" s="24">
        <v>3.65929002206151</v>
      </c>
      <c r="AG23" s="24">
        <v>1.80130368078935</v>
      </c>
      <c r="AH23" s="24">
        <v>3.93890709678644</v>
      </c>
      <c r="AI23" s="24">
        <v>-1.0211192553759</v>
      </c>
      <c r="AJ23" s="24">
        <v>-3.22510883041098</v>
      </c>
      <c r="AK23" s="24">
        <v>0.783764870538839</v>
      </c>
      <c r="AL23" s="24">
        <v>-2.54306809566602</v>
      </c>
      <c r="AM23" s="24">
        <v>-6.37336674172179</v>
      </c>
      <c r="AN23" s="17">
        <v>2.0440985066384</v>
      </c>
      <c r="AO23" s="24">
        <v>-2.41276444852209</v>
      </c>
      <c r="AP23" s="24">
        <v>-1.64145625599706</v>
      </c>
      <c r="AQ23" s="24">
        <v>3.17906949124998</v>
      </c>
      <c r="AR23" s="24">
        <v>-2.53301398335645</v>
      </c>
      <c r="AS23" s="17">
        <v>0.12481560577724</v>
      </c>
      <c r="AT23" s="24">
        <v>0.0138787984747202</v>
      </c>
      <c r="AU23" s="24">
        <v>0.688655309894881</v>
      </c>
      <c r="AV23" s="24">
        <v>1.39915223580929</v>
      </c>
      <c r="AW23" s="24">
        <v>-0.281010424135453</v>
      </c>
      <c r="AX23" s="24">
        <v>-0.826697427501177</v>
      </c>
      <c r="AY23" s="24">
        <v>0.156826568265678</v>
      </c>
      <c r="AZ23" s="24">
        <v>-1.24717514379037</v>
      </c>
      <c r="BA23" s="24">
        <v>0.870499679134551</v>
      </c>
      <c r="BB23" s="24">
        <v>1.94629041029195</v>
      </c>
      <c r="BC23" s="24">
        <v>2.77895883713102</v>
      </c>
      <c r="BD23" s="24">
        <v>1.31896594079441</v>
      </c>
      <c r="BE23" s="24">
        <v>1.7089903528317</v>
      </c>
      <c r="BF23" s="24">
        <v>0.953844022484662</v>
      </c>
      <c r="BG23" s="24">
        <v>-0.376591942278559</v>
      </c>
      <c r="BH23" s="24">
        <v>1.04909345787478</v>
      </c>
      <c r="BI23" s="24">
        <v>3.09129766128926</v>
      </c>
      <c r="BJ23" s="44">
        <v>-0.175722682019908</v>
      </c>
      <c r="BK23" s="52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</row>
    <row r="24" spans="1:107" ht="12.75">
      <c r="A24" s="8">
        <v>20</v>
      </c>
      <c r="B24" s="8"/>
      <c r="C24" s="28" t="s">
        <v>101</v>
      </c>
      <c r="D24" s="8" t="s">
        <v>24</v>
      </c>
      <c r="E24" s="8" t="s">
        <v>45</v>
      </c>
      <c r="F24" s="17">
        <v>5486.01763581197</v>
      </c>
      <c r="G24" s="17">
        <v>6455.310335036121</v>
      </c>
      <c r="H24" s="32">
        <v>30960.69982</v>
      </c>
      <c r="I24" s="17">
        <v>591377.7347504899</v>
      </c>
      <c r="J24" s="17">
        <v>15372.5933629361</v>
      </c>
      <c r="K24" s="17">
        <v>6118.29662544073</v>
      </c>
      <c r="L24" s="17">
        <v>4902.29891051499</v>
      </c>
      <c r="M24" s="17">
        <v>9147.37698098926</v>
      </c>
      <c r="N24" s="17">
        <v>6666.59377669253</v>
      </c>
      <c r="O24" s="17">
        <v>9275.95530642198</v>
      </c>
      <c r="P24" s="17">
        <v>22199.340543960498</v>
      </c>
      <c r="Q24" s="32">
        <v>115940</v>
      </c>
      <c r="R24" s="17">
        <v>15164.1550761404</v>
      </c>
      <c r="S24" s="17">
        <v>2783.50097709569</v>
      </c>
      <c r="T24" s="17">
        <v>48776.6306773962</v>
      </c>
      <c r="U24" s="17">
        <v>35845.5812883939</v>
      </c>
      <c r="V24" s="17">
        <v>17621.0551102653</v>
      </c>
      <c r="W24" s="32">
        <v>2261067</v>
      </c>
      <c r="X24" s="17">
        <v>76485.81396689931</v>
      </c>
      <c r="Y24" s="17">
        <v>248408.22884181698</v>
      </c>
      <c r="Z24" s="17">
        <v>315273.367563052</v>
      </c>
      <c r="AA24" s="17">
        <v>60158.4964372537</v>
      </c>
      <c r="AB24" s="17">
        <v>108797.572975474</v>
      </c>
      <c r="AC24" s="17">
        <v>227218.64964110698</v>
      </c>
      <c r="AD24" s="17">
        <v>24096.3719845201</v>
      </c>
      <c r="AE24" s="17">
        <v>18596.8950857143</v>
      </c>
      <c r="AF24" s="17">
        <v>35192.4893860495</v>
      </c>
      <c r="AG24" s="17">
        <v>83463.2327467151</v>
      </c>
      <c r="AH24" s="17">
        <v>20213.3977735927</v>
      </c>
      <c r="AI24" s="17">
        <v>143904.737581407</v>
      </c>
      <c r="AJ24" s="17">
        <v>83369.1808363986</v>
      </c>
      <c r="AK24" s="17">
        <v>8505.91600391215</v>
      </c>
      <c r="AL24" s="17">
        <v>32335.933443772497</v>
      </c>
      <c r="AM24" s="17">
        <v>79730.0416402669</v>
      </c>
      <c r="AN24" s="17">
        <v>603465.3399445551</v>
      </c>
      <c r="AO24" s="17">
        <v>10510.3009778707</v>
      </c>
      <c r="AP24" s="17">
        <v>421874.212256087</v>
      </c>
      <c r="AQ24" s="17">
        <v>92772.91298901939</v>
      </c>
      <c r="AR24" s="17">
        <v>585651.994533375</v>
      </c>
      <c r="AS24" s="17">
        <v>834863.7767853161</v>
      </c>
      <c r="AT24" s="17">
        <v>774284.921405046</v>
      </c>
      <c r="AU24" s="17">
        <v>1571540.60855652</v>
      </c>
      <c r="AV24" s="17">
        <v>7239.31812259925</v>
      </c>
      <c r="AW24" s="17">
        <v>404143.114409531</v>
      </c>
      <c r="AX24" s="17">
        <v>102483.17582877</v>
      </c>
      <c r="AY24" s="17">
        <v>176013.267681142</v>
      </c>
      <c r="AZ24" s="17">
        <v>613179.909398802</v>
      </c>
      <c r="BA24" s="17">
        <v>212924.573321905</v>
      </c>
      <c r="BB24" s="17">
        <v>992054.746226309</v>
      </c>
      <c r="BC24" s="17">
        <v>2743100</v>
      </c>
      <c r="BD24" s="17">
        <v>493553.04851931095</v>
      </c>
      <c r="BE24" s="17">
        <v>583302.460936318</v>
      </c>
      <c r="BF24" s="17">
        <v>223816.303504334</v>
      </c>
      <c r="BG24" s="17">
        <v>155600.311859186</v>
      </c>
      <c r="BH24" s="17">
        <v>264241.614533879</v>
      </c>
      <c r="BI24" s="17">
        <v>137307.262569832</v>
      </c>
      <c r="BJ24" s="41">
        <v>81703.6140147688</v>
      </c>
      <c r="BK24" s="48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</row>
    <row r="25" spans="1:107" ht="12.75">
      <c r="A25" s="8">
        <v>21</v>
      </c>
      <c r="B25" s="8"/>
      <c r="C25" s="28" t="s">
        <v>102</v>
      </c>
      <c r="D25" s="8" t="s">
        <v>24</v>
      </c>
      <c r="E25" s="8" t="s">
        <v>46</v>
      </c>
      <c r="F25" s="17">
        <v>1358.42264808056</v>
      </c>
      <c r="G25" s="17">
        <v>3202.5160739345797</v>
      </c>
      <c r="H25" s="32">
        <v>31341.6598</v>
      </c>
      <c r="I25" s="17">
        <v>446830.954945896</v>
      </c>
      <c r="J25" s="17">
        <v>16183.719205010999</v>
      </c>
      <c r="K25" s="17">
        <v>3175.30302841457</v>
      </c>
      <c r="L25" s="17">
        <v>2495.68891395853</v>
      </c>
      <c r="M25" s="17">
        <v>6085.106684498201</v>
      </c>
      <c r="N25" s="17">
        <v>4292.40555101157</v>
      </c>
      <c r="O25" s="17">
        <v>5035.92235937306</v>
      </c>
      <c r="P25" s="17">
        <v>15341.218950374701</v>
      </c>
      <c r="Q25" s="32">
        <v>1094240</v>
      </c>
      <c r="R25" s="17">
        <v>25682.1135192982</v>
      </c>
      <c r="S25" s="17">
        <v>1785.22603485078</v>
      </c>
      <c r="T25" s="17">
        <v>51642.7179252716</v>
      </c>
      <c r="U25" s="17">
        <v>33961.5446273119</v>
      </c>
      <c r="V25" s="17">
        <v>36912.7113395956</v>
      </c>
      <c r="W25" s="32">
        <v>2545089000</v>
      </c>
      <c r="X25" s="17">
        <v>67751.25425292659</v>
      </c>
      <c r="Y25" s="17">
        <v>207809.95447742898</v>
      </c>
      <c r="Z25" s="17">
        <v>283056.664145827</v>
      </c>
      <c r="AA25" s="17">
        <v>97020.95263643221</v>
      </c>
      <c r="AB25" s="17">
        <v>117952.87218880099</v>
      </c>
      <c r="AC25" s="17">
        <v>228692.912982842</v>
      </c>
      <c r="AD25" s="17">
        <v>24485.1400740094</v>
      </c>
      <c r="AE25" s="17">
        <v>17478.240914285703</v>
      </c>
      <c r="AF25" s="17">
        <v>35539.2223948131</v>
      </c>
      <c r="AG25" s="17">
        <v>88250.3721928528</v>
      </c>
      <c r="AH25" s="17">
        <v>20264.3983213654</v>
      </c>
      <c r="AI25" s="17">
        <v>154903.945856212</v>
      </c>
      <c r="AJ25" s="17">
        <v>82079.69316981861</v>
      </c>
      <c r="AK25" s="17">
        <v>8991.336929015699</v>
      </c>
      <c r="AL25" s="17">
        <v>34523.8083176104</v>
      </c>
      <c r="AM25" s="17">
        <v>67210.18719162271</v>
      </c>
      <c r="AN25" s="17">
        <v>638247.3326005291</v>
      </c>
      <c r="AO25" s="17">
        <v>9906.5827934387</v>
      </c>
      <c r="AP25" s="17">
        <v>431722.680733903</v>
      </c>
      <c r="AQ25" s="17">
        <v>90173.76797161011</v>
      </c>
      <c r="AR25" s="17">
        <v>608346.7718872359</v>
      </c>
      <c r="AS25" s="17">
        <v>780141.1406939101</v>
      </c>
      <c r="AT25" s="17">
        <v>716405.735557667</v>
      </c>
      <c r="AU25" s="17">
        <v>1774433.19268331</v>
      </c>
      <c r="AV25" s="17">
        <v>8070.29576979189</v>
      </c>
      <c r="AW25" s="17">
        <v>409914.715244801</v>
      </c>
      <c r="AX25" s="17">
        <v>100370.862433137</v>
      </c>
      <c r="AY25" s="17">
        <v>227081.39920354902</v>
      </c>
      <c r="AZ25" s="17">
        <v>677871.434433314</v>
      </c>
      <c r="BA25" s="17">
        <v>225613.446752282</v>
      </c>
      <c r="BB25" s="17">
        <v>873962.927464843</v>
      </c>
      <c r="BC25" s="17">
        <v>2195900</v>
      </c>
      <c r="BD25" s="17">
        <v>554858.208826392</v>
      </c>
      <c r="BE25" s="17">
        <v>547061.044130658</v>
      </c>
      <c r="BF25" s="17">
        <v>254229.516560786</v>
      </c>
      <c r="BG25" s="17">
        <v>171214.361400124</v>
      </c>
      <c r="BH25" s="17">
        <v>330099.097865888</v>
      </c>
      <c r="BI25" s="17">
        <v>203347.48603352</v>
      </c>
      <c r="BJ25" s="41">
        <v>97762.33527023261</v>
      </c>
      <c r="BK25" s="48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</row>
    <row r="26" spans="1:107" ht="12.75">
      <c r="A26" s="8">
        <v>22</v>
      </c>
      <c r="B26" s="8"/>
      <c r="C26" s="28" t="s">
        <v>103</v>
      </c>
      <c r="D26" s="8" t="s">
        <v>10</v>
      </c>
      <c r="E26" s="8" t="s">
        <v>47</v>
      </c>
      <c r="F26" s="17">
        <v>1.8</v>
      </c>
      <c r="G26" s="17">
        <v>2</v>
      </c>
      <c r="H26" s="60">
        <v>0.51698</v>
      </c>
      <c r="I26" s="17">
        <v>308.8</v>
      </c>
      <c r="J26" s="17">
        <v>14.8</v>
      </c>
      <c r="K26" s="17">
        <v>2.7</v>
      </c>
      <c r="L26" s="17">
        <v>2.6</v>
      </c>
      <c r="M26" s="17">
        <v>4.7</v>
      </c>
      <c r="N26" s="17">
        <v>3.7</v>
      </c>
      <c r="O26" s="17">
        <v>9</v>
      </c>
      <c r="P26" s="17">
        <v>19.6</v>
      </c>
      <c r="Q26" s="37" t="s">
        <v>16</v>
      </c>
      <c r="R26" s="17">
        <v>4.1</v>
      </c>
      <c r="S26" s="17">
        <v>1.9</v>
      </c>
      <c r="T26" s="17">
        <v>22.3</v>
      </c>
      <c r="U26" s="17">
        <v>19.2</v>
      </c>
      <c r="V26" s="17">
        <v>19.5</v>
      </c>
      <c r="W26" s="17">
        <v>1700</v>
      </c>
      <c r="X26" s="17">
        <v>67.4</v>
      </c>
      <c r="Y26" s="17">
        <v>187.1</v>
      </c>
      <c r="Z26" s="17">
        <v>901</v>
      </c>
      <c r="AA26" s="17">
        <v>40.5</v>
      </c>
      <c r="AB26" s="17">
        <v>68.2</v>
      </c>
      <c r="AC26" s="17">
        <v>100.6</v>
      </c>
      <c r="AD26" s="17">
        <v>26.3</v>
      </c>
      <c r="AE26" s="17">
        <v>11.1</v>
      </c>
      <c r="AF26" s="17">
        <v>16.3</v>
      </c>
      <c r="AG26" s="17">
        <v>37.8</v>
      </c>
      <c r="AH26" s="17">
        <v>8.6</v>
      </c>
      <c r="AI26" s="17">
        <v>59.4</v>
      </c>
      <c r="AJ26" s="17">
        <v>120.2</v>
      </c>
      <c r="AK26" s="17">
        <v>3.4</v>
      </c>
      <c r="AL26" s="17">
        <v>23.5</v>
      </c>
      <c r="AM26" s="17">
        <v>158.6</v>
      </c>
      <c r="AN26" s="17">
        <v>242</v>
      </c>
      <c r="AO26" s="17">
        <v>12</v>
      </c>
      <c r="AP26" s="17">
        <v>672.1</v>
      </c>
      <c r="AQ26" s="17">
        <v>74.8</v>
      </c>
      <c r="AR26" s="17">
        <f>1*0.11</f>
        <v>0.11</v>
      </c>
      <c r="AS26" s="17">
        <f>1.2*1000</f>
        <v>1200</v>
      </c>
      <c r="AT26" s="17">
        <v>1500</v>
      </c>
      <c r="AU26" s="17">
        <f>1.6*1000</f>
        <v>1600</v>
      </c>
      <c r="AV26" s="17">
        <v>6.5</v>
      </c>
      <c r="AW26" s="17">
        <v>271.2</v>
      </c>
      <c r="AX26" s="17">
        <v>137.6</v>
      </c>
      <c r="AY26" s="17">
        <v>97.9</v>
      </c>
      <c r="AZ26" s="17">
        <v>420.4</v>
      </c>
      <c r="BA26" s="17">
        <v>216.6</v>
      </c>
      <c r="BB26" s="17">
        <v>2500</v>
      </c>
      <c r="BC26" s="17">
        <v>3500</v>
      </c>
      <c r="BD26" s="17">
        <v>37.2</v>
      </c>
      <c r="BE26" s="17">
        <v>747.8</v>
      </c>
      <c r="BF26" s="17">
        <v>277.1</v>
      </c>
      <c r="BG26" s="17">
        <v>127.5</v>
      </c>
      <c r="BH26" s="17">
        <v>214.5</v>
      </c>
      <c r="BI26" s="17">
        <v>209.5</v>
      </c>
      <c r="BJ26" s="41">
        <v>25.5</v>
      </c>
      <c r="BK26" s="53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</row>
    <row r="27" spans="1:75" s="81" customFormat="1" ht="12.75">
      <c r="A27" s="73">
        <v>23</v>
      </c>
      <c r="B27" s="73"/>
      <c r="C27" s="101" t="s">
        <v>104</v>
      </c>
      <c r="D27" s="73" t="s">
        <v>10</v>
      </c>
      <c r="E27" s="73" t="s">
        <v>48</v>
      </c>
      <c r="F27" s="83">
        <v>289.3</v>
      </c>
      <c r="G27" s="83">
        <v>1.7</v>
      </c>
      <c r="H27" s="86">
        <v>13.148</v>
      </c>
      <c r="I27" s="83">
        <v>271.3</v>
      </c>
      <c r="J27" s="83" t="s">
        <v>16</v>
      </c>
      <c r="K27" s="83">
        <v>1.96</v>
      </c>
      <c r="L27" s="83">
        <v>1.9</v>
      </c>
      <c r="M27" s="83">
        <v>2.8</v>
      </c>
      <c r="N27" s="83">
        <v>2.4</v>
      </c>
      <c r="O27" s="83">
        <v>4.1</v>
      </c>
      <c r="P27" s="83">
        <v>14.9</v>
      </c>
      <c r="Q27" s="86">
        <v>4.912</v>
      </c>
      <c r="R27" s="83" t="s">
        <v>16</v>
      </c>
      <c r="S27" s="83">
        <f>392.7/1000</f>
        <v>0.3927</v>
      </c>
      <c r="T27" s="83">
        <v>6.01</v>
      </c>
      <c r="U27" s="83">
        <v>15.3</v>
      </c>
      <c r="V27" s="83">
        <v>10.3</v>
      </c>
      <c r="W27" s="82">
        <v>3843.018</v>
      </c>
      <c r="X27" s="83">
        <v>42.9</v>
      </c>
      <c r="Y27" s="83">
        <v>78.3</v>
      </c>
      <c r="Z27" s="83">
        <v>350.4</v>
      </c>
      <c r="AA27" s="83">
        <v>25.2</v>
      </c>
      <c r="AB27" s="83">
        <v>48.7</v>
      </c>
      <c r="AC27" s="83">
        <v>92.6</v>
      </c>
      <c r="AD27" s="83">
        <v>14.5</v>
      </c>
      <c r="AE27" s="83">
        <v>6</v>
      </c>
      <c r="AF27" s="83">
        <v>7.9</v>
      </c>
      <c r="AG27" s="83">
        <f>853.3/1000</f>
        <v>0.8533</v>
      </c>
      <c r="AH27" s="83">
        <f>194.3/1000</f>
        <v>0.1943</v>
      </c>
      <c r="AI27" s="83">
        <v>39.7</v>
      </c>
      <c r="AJ27" s="83">
        <v>1.97</v>
      </c>
      <c r="AK27" s="83">
        <f>499.8/1000</f>
        <v>0.4998</v>
      </c>
      <c r="AL27" s="83">
        <f>830.7/1000</f>
        <v>0.8307</v>
      </c>
      <c r="AM27" s="83">
        <v>1.2</v>
      </c>
      <c r="AN27" s="83">
        <v>304.3</v>
      </c>
      <c r="AO27" s="83">
        <f>504.3/1000</f>
        <v>0.5043</v>
      </c>
      <c r="AP27" s="83">
        <v>32.8</v>
      </c>
      <c r="AQ27" s="83">
        <v>74.9</v>
      </c>
      <c r="AR27" s="83">
        <v>49.2</v>
      </c>
      <c r="AS27" s="83">
        <v>79.3</v>
      </c>
      <c r="AT27" s="83">
        <v>48.6</v>
      </c>
      <c r="AU27" s="83">
        <v>66.9</v>
      </c>
      <c r="AV27" s="83">
        <v>8.5</v>
      </c>
      <c r="AW27" s="83">
        <v>17.9</v>
      </c>
      <c r="AX27" s="83">
        <v>7.9</v>
      </c>
      <c r="AY27" s="83">
        <v>1.4</v>
      </c>
      <c r="AZ27" s="83">
        <v>20.3</v>
      </c>
      <c r="BA27" s="83">
        <v>11</v>
      </c>
      <c r="BB27" s="83">
        <v>1300</v>
      </c>
      <c r="BC27" s="83">
        <v>139.1</v>
      </c>
      <c r="BD27" s="83">
        <v>237.7</v>
      </c>
      <c r="BE27" s="83">
        <v>65.7</v>
      </c>
      <c r="BF27" s="83">
        <v>44</v>
      </c>
      <c r="BG27" s="83">
        <v>81.7</v>
      </c>
      <c r="BH27" s="83">
        <v>279.4</v>
      </c>
      <c r="BI27" s="83">
        <v>49.4</v>
      </c>
      <c r="BJ27" s="84">
        <f>900.5/1000</f>
        <v>0.9005</v>
      </c>
      <c r="BK27" s="85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</row>
    <row r="28" spans="1:75" s="14" customFormat="1" ht="12.75">
      <c r="A28" s="22">
        <v>24</v>
      </c>
      <c r="B28" s="22"/>
      <c r="C28" s="102" t="s">
        <v>105</v>
      </c>
      <c r="D28" s="22" t="s">
        <v>11</v>
      </c>
      <c r="E28" s="22" t="s">
        <v>49</v>
      </c>
      <c r="F28" s="23">
        <f>150/1000</f>
        <v>0.15</v>
      </c>
      <c r="G28" s="23">
        <f>83888/1000000</f>
        <v>0.083888</v>
      </c>
      <c r="H28" s="63">
        <f>901/1000</f>
        <v>0.901</v>
      </c>
      <c r="I28" s="23">
        <v>17.9</v>
      </c>
      <c r="J28" s="23" t="s">
        <v>16</v>
      </c>
      <c r="K28" s="64">
        <f>227/1000000</f>
        <v>0.000227</v>
      </c>
      <c r="L28" s="23">
        <v>0</v>
      </c>
      <c r="M28" s="23" t="s">
        <v>16</v>
      </c>
      <c r="N28" s="23">
        <f>50607/1000000</f>
        <v>0.050607</v>
      </c>
      <c r="O28" s="23">
        <f>64000/1000000</f>
        <v>0.064</v>
      </c>
      <c r="P28" s="23">
        <f>461041/1000000</f>
        <v>0.461041</v>
      </c>
      <c r="Q28" s="65" t="s">
        <v>16</v>
      </c>
      <c r="R28" s="23" t="s">
        <v>16</v>
      </c>
      <c r="S28" s="23" t="s">
        <v>16</v>
      </c>
      <c r="T28" s="23">
        <v>1.2</v>
      </c>
      <c r="U28" s="23">
        <v>1.3</v>
      </c>
      <c r="V28" s="66">
        <v>0</v>
      </c>
      <c r="W28" s="63">
        <v>37.8</v>
      </c>
      <c r="X28" s="23">
        <v>3.3</v>
      </c>
      <c r="Y28" s="23">
        <v>6.3</v>
      </c>
      <c r="Z28" s="23">
        <v>1.1</v>
      </c>
      <c r="AA28" s="23">
        <v>2.6</v>
      </c>
      <c r="AB28" s="23">
        <f>98900/10000000</f>
        <v>0.00989</v>
      </c>
      <c r="AC28" s="23">
        <v>3.3</v>
      </c>
      <c r="AD28" s="66" t="s">
        <v>16</v>
      </c>
      <c r="AE28" s="23">
        <f>248.7/1000</f>
        <v>0.24869999999999998</v>
      </c>
      <c r="AF28" s="23">
        <f>187/1000</f>
        <v>0.187</v>
      </c>
      <c r="AG28" s="23">
        <v>1.02</v>
      </c>
      <c r="AH28" s="23">
        <f>8000/1000000</f>
        <v>0.008</v>
      </c>
      <c r="AI28" s="23">
        <f>400326/1000000</f>
        <v>0.400326</v>
      </c>
      <c r="AJ28" s="23">
        <v>12.3</v>
      </c>
      <c r="AK28" s="23">
        <f>10/1000</f>
        <v>0.01</v>
      </c>
      <c r="AL28" s="23">
        <f>102/1000</f>
        <v>0.102</v>
      </c>
      <c r="AM28" s="23">
        <v>3.6</v>
      </c>
      <c r="AN28" s="23">
        <v>1.8</v>
      </c>
      <c r="AO28" s="23">
        <f>446000/1000000</f>
        <v>0.446</v>
      </c>
      <c r="AP28" s="23">
        <v>9.1</v>
      </c>
      <c r="AQ28" s="23">
        <v>0</v>
      </c>
      <c r="AR28" s="23">
        <v>78.7</v>
      </c>
      <c r="AS28" s="23">
        <v>10</v>
      </c>
      <c r="AT28" s="23">
        <v>78.3</v>
      </c>
      <c r="AU28" s="23">
        <v>109.2</v>
      </c>
      <c r="AV28" s="23">
        <f>63800/1000000</f>
        <v>0.0638</v>
      </c>
      <c r="AW28" s="23">
        <v>7.3</v>
      </c>
      <c r="AX28" s="23">
        <v>1.6</v>
      </c>
      <c r="AY28" s="23">
        <f>193000/1000000</f>
        <v>0.193</v>
      </c>
      <c r="AZ28" s="23">
        <v>19.7</v>
      </c>
      <c r="BA28" s="23">
        <v>9</v>
      </c>
      <c r="BB28" s="23">
        <v>24.6</v>
      </c>
      <c r="BC28" s="23">
        <v>261.5</v>
      </c>
      <c r="BD28" s="23">
        <v>4.1</v>
      </c>
      <c r="BE28" s="23">
        <f>109000/1000000</f>
        <v>0.109</v>
      </c>
      <c r="BF28" s="23">
        <v>4.04</v>
      </c>
      <c r="BG28" s="23">
        <v>2.1</v>
      </c>
      <c r="BH28" s="23">
        <v>33.4</v>
      </c>
      <c r="BI28" s="23">
        <v>0</v>
      </c>
      <c r="BJ28" s="67">
        <f>72000/1000000</f>
        <v>0.072</v>
      </c>
      <c r="BK28" s="68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</row>
    <row r="29" spans="1:171" s="4" customFormat="1" ht="39">
      <c r="A29" s="8">
        <v>25</v>
      </c>
      <c r="B29" s="8"/>
      <c r="C29" s="100" t="s">
        <v>106</v>
      </c>
      <c r="D29" s="8" t="s">
        <v>8</v>
      </c>
      <c r="E29" s="8" t="s">
        <v>50</v>
      </c>
      <c r="F29" s="17">
        <v>23.1</v>
      </c>
      <c r="G29" s="17">
        <v>19.5</v>
      </c>
      <c r="H29" s="38">
        <v>8.9</v>
      </c>
      <c r="I29" s="17">
        <v>17.4</v>
      </c>
      <c r="J29" s="17">
        <v>19.8</v>
      </c>
      <c r="K29" s="8">
        <v>12.8</v>
      </c>
      <c r="L29" s="17">
        <v>20.9</v>
      </c>
      <c r="M29" s="17">
        <v>8.3</v>
      </c>
      <c r="N29" s="25">
        <v>20.4</v>
      </c>
      <c r="O29" s="25">
        <v>8.3</v>
      </c>
      <c r="P29" s="25">
        <v>10.2</v>
      </c>
      <c r="Q29" s="32">
        <v>17.8</v>
      </c>
      <c r="R29" s="17">
        <v>13.8</v>
      </c>
      <c r="S29" s="8">
        <v>8.8</v>
      </c>
      <c r="T29" s="8">
        <v>9.5</v>
      </c>
      <c r="U29" s="17">
        <v>6.4</v>
      </c>
      <c r="V29" s="17">
        <v>5.5</v>
      </c>
      <c r="W29" s="38">
        <v>10.1</v>
      </c>
      <c r="X29" s="17">
        <v>6</v>
      </c>
      <c r="Y29" s="8">
        <v>8.9</v>
      </c>
      <c r="Z29" s="17">
        <v>5.2</v>
      </c>
      <c r="AA29" s="17">
        <v>4.5</v>
      </c>
      <c r="AB29" s="17">
        <v>4.7</v>
      </c>
      <c r="AC29" s="17">
        <v>3.9</v>
      </c>
      <c r="AD29" s="17">
        <v>5</v>
      </c>
      <c r="AE29" s="17">
        <v>5</v>
      </c>
      <c r="AF29" s="17">
        <v>4</v>
      </c>
      <c r="AG29" s="17">
        <v>3.1</v>
      </c>
      <c r="AH29" s="17">
        <v>4.1</v>
      </c>
      <c r="AI29" s="17">
        <v>2.3</v>
      </c>
      <c r="AJ29" s="17">
        <v>2.3</v>
      </c>
      <c r="AK29" s="17">
        <v>1.6</v>
      </c>
      <c r="AL29" s="17">
        <v>2.7</v>
      </c>
      <c r="AM29" s="17">
        <v>3.4</v>
      </c>
      <c r="AN29" s="25">
        <v>2.6</v>
      </c>
      <c r="AO29" s="17">
        <v>2.5</v>
      </c>
      <c r="AP29" s="17">
        <v>2.5</v>
      </c>
      <c r="AQ29" s="17">
        <v>2</v>
      </c>
      <c r="AR29" s="17">
        <v>2</v>
      </c>
      <c r="AS29" s="25">
        <v>0.7</v>
      </c>
      <c r="AT29" s="17">
        <v>2</v>
      </c>
      <c r="AU29" s="17">
        <v>0.9</v>
      </c>
      <c r="AV29" s="17">
        <v>7.8</v>
      </c>
      <c r="AW29" s="17">
        <v>0.8</v>
      </c>
      <c r="AX29" s="17">
        <v>2.8</v>
      </c>
      <c r="AY29" s="17">
        <v>1.6</v>
      </c>
      <c r="AZ29" s="17">
        <v>1.7</v>
      </c>
      <c r="BA29" s="17">
        <v>1.6</v>
      </c>
      <c r="BB29" s="8">
        <v>1.2</v>
      </c>
      <c r="BC29" s="8">
        <v>1.1</v>
      </c>
      <c r="BD29" s="17">
        <v>0</v>
      </c>
      <c r="BE29" s="8">
        <v>1.5</v>
      </c>
      <c r="BF29" s="17">
        <v>1.6</v>
      </c>
      <c r="BG29" s="17">
        <v>1.4</v>
      </c>
      <c r="BH29" s="17">
        <v>0.7</v>
      </c>
      <c r="BI29" s="17">
        <v>1.2</v>
      </c>
      <c r="BJ29" s="41">
        <v>0.3</v>
      </c>
      <c r="BK29" s="48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</row>
    <row r="30" spans="1:171" s="4" customFormat="1" ht="26.25">
      <c r="A30" s="8">
        <v>26</v>
      </c>
      <c r="B30" s="8"/>
      <c r="C30" s="100" t="s">
        <v>107</v>
      </c>
      <c r="D30" s="8" t="s">
        <v>8</v>
      </c>
      <c r="E30" s="8" t="s">
        <v>51</v>
      </c>
      <c r="F30" s="17">
        <v>0</v>
      </c>
      <c r="G30" s="17">
        <v>4.8</v>
      </c>
      <c r="H30" s="38">
        <v>12.1</v>
      </c>
      <c r="I30" s="17">
        <v>4.1</v>
      </c>
      <c r="J30" s="17">
        <v>4.2</v>
      </c>
      <c r="K30" s="8">
        <v>3.1</v>
      </c>
      <c r="L30" s="17">
        <v>8</v>
      </c>
      <c r="M30" s="17">
        <v>3.7</v>
      </c>
      <c r="N30" s="25">
        <v>3.9</v>
      </c>
      <c r="O30" s="25">
        <v>7.6</v>
      </c>
      <c r="P30" s="25">
        <v>7.2</v>
      </c>
      <c r="Q30" s="32">
        <v>4.5</v>
      </c>
      <c r="R30" s="17">
        <v>2.4</v>
      </c>
      <c r="S30" s="8">
        <v>7.3</v>
      </c>
      <c r="T30" s="8">
        <v>4.3</v>
      </c>
      <c r="U30" s="17">
        <v>7.9</v>
      </c>
      <c r="V30" s="17">
        <v>48.6</v>
      </c>
      <c r="W30" s="38">
        <v>8.2</v>
      </c>
      <c r="X30" s="17">
        <v>7.2</v>
      </c>
      <c r="Y30" s="8">
        <v>4.3</v>
      </c>
      <c r="Z30" s="17">
        <v>7.3</v>
      </c>
      <c r="AA30" s="17">
        <v>20.6</v>
      </c>
      <c r="AB30" s="17">
        <v>4.1</v>
      </c>
      <c r="AC30" s="17">
        <v>7.4</v>
      </c>
      <c r="AD30" s="17">
        <v>4.6</v>
      </c>
      <c r="AE30" s="17">
        <v>5.1</v>
      </c>
      <c r="AF30" s="17">
        <v>4.3</v>
      </c>
      <c r="AG30" s="17">
        <v>5.3</v>
      </c>
      <c r="AH30" s="17">
        <v>5.8</v>
      </c>
      <c r="AI30" s="17">
        <v>6.3</v>
      </c>
      <c r="AJ30" s="17">
        <v>4.6</v>
      </c>
      <c r="AK30" s="17">
        <v>0.5</v>
      </c>
      <c r="AL30" s="17">
        <v>4.4</v>
      </c>
      <c r="AM30" s="17">
        <v>4.6</v>
      </c>
      <c r="AN30" s="25">
        <v>2.7</v>
      </c>
      <c r="AO30" s="17">
        <v>3.4</v>
      </c>
      <c r="AP30" s="17">
        <v>4.1</v>
      </c>
      <c r="AQ30" s="17">
        <v>1.6</v>
      </c>
      <c r="AR30" s="17">
        <v>2.8</v>
      </c>
      <c r="AS30" s="25">
        <v>4.5</v>
      </c>
      <c r="AT30" s="17">
        <v>2.5</v>
      </c>
      <c r="AU30" s="17">
        <v>3.7</v>
      </c>
      <c r="AV30" s="17">
        <v>6</v>
      </c>
      <c r="AW30" s="17">
        <v>3.1</v>
      </c>
      <c r="AX30" s="17">
        <v>3.7</v>
      </c>
      <c r="AY30" s="17">
        <v>2.9</v>
      </c>
      <c r="AZ30" s="17">
        <v>6.8</v>
      </c>
      <c r="BA30" s="17">
        <v>3.6</v>
      </c>
      <c r="BB30" s="8">
        <v>2.3</v>
      </c>
      <c r="BC30" s="8">
        <v>3.7</v>
      </c>
      <c r="BD30" s="17">
        <v>1.7</v>
      </c>
      <c r="BE30" s="8">
        <v>8.9</v>
      </c>
      <c r="BF30" s="17">
        <v>4.2</v>
      </c>
      <c r="BG30" s="17">
        <v>6</v>
      </c>
      <c r="BH30" s="17">
        <v>2.3</v>
      </c>
      <c r="BI30" s="17">
        <v>28.9</v>
      </c>
      <c r="BJ30" s="41">
        <v>1.5</v>
      </c>
      <c r="BK30" s="48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</row>
    <row r="31" spans="1:171" s="4" customFormat="1" ht="12.75">
      <c r="A31" s="8">
        <v>27</v>
      </c>
      <c r="B31" s="8"/>
      <c r="C31" s="100" t="s">
        <v>108</v>
      </c>
      <c r="D31" s="8" t="s">
        <v>8</v>
      </c>
      <c r="E31" s="8" t="s">
        <v>52</v>
      </c>
      <c r="F31" s="8">
        <v>16.2</v>
      </c>
      <c r="G31" s="8">
        <v>13.9</v>
      </c>
      <c r="H31" s="38">
        <v>14.4</v>
      </c>
      <c r="I31" s="8">
        <v>13.5</v>
      </c>
      <c r="J31" s="8">
        <v>21.9</v>
      </c>
      <c r="K31" s="8">
        <v>13.3</v>
      </c>
      <c r="L31" s="8">
        <v>10.9</v>
      </c>
      <c r="M31" s="8">
        <v>13.2</v>
      </c>
      <c r="N31" s="25">
        <v>7</v>
      </c>
      <c r="O31" s="25">
        <v>13.2</v>
      </c>
      <c r="P31" s="25">
        <v>16.6</v>
      </c>
      <c r="Q31" s="38">
        <v>15.4</v>
      </c>
      <c r="R31" s="8">
        <v>39.3</v>
      </c>
      <c r="S31" s="8">
        <v>5.1</v>
      </c>
      <c r="T31" s="8">
        <v>31.1</v>
      </c>
      <c r="U31" s="8">
        <v>16.6</v>
      </c>
      <c r="V31" s="8">
        <v>4.4</v>
      </c>
      <c r="W31" s="38">
        <v>34.1</v>
      </c>
      <c r="X31" s="8">
        <v>25.3</v>
      </c>
      <c r="Y31" s="8">
        <v>17.5</v>
      </c>
      <c r="Z31" s="8">
        <v>13.3</v>
      </c>
      <c r="AA31" s="8">
        <v>11.9</v>
      </c>
      <c r="AB31" s="8">
        <v>22.7</v>
      </c>
      <c r="AC31" s="8">
        <v>17.3</v>
      </c>
      <c r="AD31" s="8">
        <v>16.2</v>
      </c>
      <c r="AE31" s="8">
        <v>14.5</v>
      </c>
      <c r="AF31" s="8">
        <v>20.8</v>
      </c>
      <c r="AG31" s="8">
        <v>21.7</v>
      </c>
      <c r="AH31" s="8">
        <v>15.4</v>
      </c>
      <c r="AI31" s="8">
        <v>24.7</v>
      </c>
      <c r="AJ31" s="8">
        <v>13.9</v>
      </c>
      <c r="AK31" s="8">
        <v>12.5</v>
      </c>
      <c r="AL31" s="8">
        <v>20.8</v>
      </c>
      <c r="AM31" s="8">
        <v>9.7</v>
      </c>
      <c r="AN31" s="25">
        <v>31.1</v>
      </c>
      <c r="AO31" s="8">
        <v>5.7</v>
      </c>
      <c r="AP31" s="8">
        <v>13.3</v>
      </c>
      <c r="AQ31" s="8">
        <v>14</v>
      </c>
      <c r="AR31" s="8">
        <v>15.5</v>
      </c>
      <c r="AS31" s="25">
        <v>10</v>
      </c>
      <c r="AT31" s="8">
        <v>10</v>
      </c>
      <c r="AU31" s="8">
        <v>23.8</v>
      </c>
      <c r="AV31" s="8">
        <v>14.2</v>
      </c>
      <c r="AW31" s="8">
        <v>13.4</v>
      </c>
      <c r="AX31" s="8">
        <v>15.4</v>
      </c>
      <c r="AY31" s="8">
        <v>23.4</v>
      </c>
      <c r="AZ31" s="8">
        <v>12.6</v>
      </c>
      <c r="BA31" s="8">
        <v>18.2</v>
      </c>
      <c r="BB31" s="8">
        <v>18.7</v>
      </c>
      <c r="BC31" s="8">
        <v>12.3</v>
      </c>
      <c r="BD31" s="8">
        <v>20.7</v>
      </c>
      <c r="BE31" s="8">
        <v>10.8</v>
      </c>
      <c r="BF31" s="8">
        <v>15.7</v>
      </c>
      <c r="BG31" s="8">
        <v>10.7</v>
      </c>
      <c r="BH31" s="8">
        <v>19</v>
      </c>
      <c r="BI31" s="8">
        <v>7.7</v>
      </c>
      <c r="BJ31" s="40">
        <v>5.3</v>
      </c>
      <c r="BK31" s="54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</row>
    <row r="32" spans="1:171" s="4" customFormat="1" ht="12.75">
      <c r="A32" s="8">
        <v>28</v>
      </c>
      <c r="B32" s="8"/>
      <c r="C32" s="100" t="s">
        <v>109</v>
      </c>
      <c r="D32" s="8" t="s">
        <v>8</v>
      </c>
      <c r="E32" s="8" t="s">
        <v>53</v>
      </c>
      <c r="F32" s="8">
        <v>10.6</v>
      </c>
      <c r="G32" s="8">
        <v>6.3</v>
      </c>
      <c r="H32" s="38">
        <v>5.3</v>
      </c>
      <c r="I32" s="8">
        <v>8.1</v>
      </c>
      <c r="J32" s="8">
        <v>7.1</v>
      </c>
      <c r="K32" s="8">
        <v>4.1</v>
      </c>
      <c r="L32" s="8">
        <v>13.4</v>
      </c>
      <c r="M32" s="8">
        <v>7.2</v>
      </c>
      <c r="N32" s="25">
        <v>8.8</v>
      </c>
      <c r="O32" s="25">
        <v>5.4</v>
      </c>
      <c r="P32" s="25">
        <v>4.3</v>
      </c>
      <c r="Q32" s="39" t="s">
        <v>16</v>
      </c>
      <c r="R32" s="8">
        <v>8.4</v>
      </c>
      <c r="S32" s="8">
        <v>5.5</v>
      </c>
      <c r="T32" s="8">
        <v>7.7</v>
      </c>
      <c r="U32" s="8">
        <v>5.9</v>
      </c>
      <c r="V32" s="8">
        <v>9.8</v>
      </c>
      <c r="W32" s="38">
        <v>8.2</v>
      </c>
      <c r="X32" s="8">
        <v>9.8</v>
      </c>
      <c r="Y32" s="8">
        <v>4.9</v>
      </c>
      <c r="Z32" s="8">
        <v>5.7</v>
      </c>
      <c r="AA32" s="8">
        <v>6.7</v>
      </c>
      <c r="AB32" s="8">
        <v>3.8</v>
      </c>
      <c r="AC32" s="8">
        <v>7.8</v>
      </c>
      <c r="AD32" s="8">
        <v>5.4</v>
      </c>
      <c r="AE32" s="8">
        <v>6.2</v>
      </c>
      <c r="AF32" s="8">
        <v>6</v>
      </c>
      <c r="AG32" s="8">
        <v>8.2</v>
      </c>
      <c r="AH32" s="8">
        <v>7.8</v>
      </c>
      <c r="AI32" s="8">
        <v>6.3</v>
      </c>
      <c r="AJ32" s="8">
        <v>5.1</v>
      </c>
      <c r="AK32" s="8">
        <v>3.7</v>
      </c>
      <c r="AL32" s="8">
        <v>5.9</v>
      </c>
      <c r="AM32" s="8">
        <v>2.1</v>
      </c>
      <c r="AN32" s="25">
        <v>5.8</v>
      </c>
      <c r="AO32" s="8">
        <v>5.8</v>
      </c>
      <c r="AP32" s="8">
        <v>8.6</v>
      </c>
      <c r="AQ32" s="8">
        <v>5.3</v>
      </c>
      <c r="AR32" s="8">
        <v>5.9</v>
      </c>
      <c r="AS32" s="25">
        <v>6</v>
      </c>
      <c r="AT32" s="8">
        <v>6.3</v>
      </c>
      <c r="AU32" s="8">
        <v>5</v>
      </c>
      <c r="AV32" s="8">
        <v>4.7</v>
      </c>
      <c r="AW32" s="8">
        <v>5.7</v>
      </c>
      <c r="AX32" s="8">
        <v>6.9</v>
      </c>
      <c r="AY32" s="8">
        <v>1.6</v>
      </c>
      <c r="AZ32" s="8">
        <v>4.9</v>
      </c>
      <c r="BA32" s="8">
        <v>6.8</v>
      </c>
      <c r="BB32" s="8">
        <v>5.6</v>
      </c>
      <c r="BC32" s="8">
        <v>3.7</v>
      </c>
      <c r="BD32" s="8">
        <v>4.4</v>
      </c>
      <c r="BE32" s="8">
        <v>7.6</v>
      </c>
      <c r="BF32" s="8">
        <v>5.3</v>
      </c>
      <c r="BG32" s="8">
        <v>4.7</v>
      </c>
      <c r="BH32" s="8">
        <v>5.5</v>
      </c>
      <c r="BI32" s="8">
        <v>5.9</v>
      </c>
      <c r="BJ32" s="40">
        <v>6.2</v>
      </c>
      <c r="BK32" s="55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</row>
    <row r="33" spans="1:171" s="80" customFormat="1" ht="26.25">
      <c r="A33" s="73">
        <v>29</v>
      </c>
      <c r="B33" s="73"/>
      <c r="C33" s="103" t="s">
        <v>110</v>
      </c>
      <c r="D33" s="73" t="s">
        <v>8</v>
      </c>
      <c r="E33" s="73" t="s">
        <v>54</v>
      </c>
      <c r="F33" s="73">
        <v>20.3</v>
      </c>
      <c r="G33" s="73">
        <v>19.7</v>
      </c>
      <c r="H33" s="74" t="s">
        <v>16</v>
      </c>
      <c r="I33" s="73">
        <v>18.7</v>
      </c>
      <c r="J33" s="73">
        <v>9.9</v>
      </c>
      <c r="K33" s="73">
        <v>17.8</v>
      </c>
      <c r="L33" s="73">
        <v>15.2</v>
      </c>
      <c r="M33" s="73">
        <v>18.9</v>
      </c>
      <c r="N33" s="75">
        <v>22.5</v>
      </c>
      <c r="O33" s="75">
        <v>17.9</v>
      </c>
      <c r="P33" s="75">
        <v>11</v>
      </c>
      <c r="Q33" s="74" t="s">
        <v>16</v>
      </c>
      <c r="R33" s="73">
        <v>4.2</v>
      </c>
      <c r="S33" s="73">
        <v>22.6</v>
      </c>
      <c r="T33" s="73">
        <v>16.8</v>
      </c>
      <c r="U33" s="73">
        <v>13.8</v>
      </c>
      <c r="V33" s="73">
        <v>9</v>
      </c>
      <c r="W33" s="76">
        <v>13.4</v>
      </c>
      <c r="X33" s="73">
        <v>7.2</v>
      </c>
      <c r="Y33" s="73">
        <v>16.5</v>
      </c>
      <c r="Z33" s="73">
        <v>21.3</v>
      </c>
      <c r="AA33" s="73">
        <v>16.8</v>
      </c>
      <c r="AB33" s="73">
        <v>14.1</v>
      </c>
      <c r="AC33" s="73">
        <v>20.2</v>
      </c>
      <c r="AD33" s="73">
        <v>15.4</v>
      </c>
      <c r="AE33" s="73">
        <v>17.9</v>
      </c>
      <c r="AF33" s="73">
        <v>19.9</v>
      </c>
      <c r="AG33" s="73">
        <v>26.7</v>
      </c>
      <c r="AH33" s="73">
        <v>14</v>
      </c>
      <c r="AI33" s="73">
        <v>13.2</v>
      </c>
      <c r="AJ33" s="73">
        <v>19.6</v>
      </c>
      <c r="AK33" s="73">
        <v>15.8</v>
      </c>
      <c r="AL33" s="73">
        <v>14.4</v>
      </c>
      <c r="AM33" s="73">
        <v>20.2</v>
      </c>
      <c r="AN33" s="75">
        <v>11.8</v>
      </c>
      <c r="AO33" s="73">
        <v>18.8</v>
      </c>
      <c r="AP33" s="73">
        <v>21.4</v>
      </c>
      <c r="AQ33" s="73">
        <v>10</v>
      </c>
      <c r="AR33" s="73">
        <v>15</v>
      </c>
      <c r="AS33" s="75">
        <v>16.5</v>
      </c>
      <c r="AT33" s="73">
        <v>15</v>
      </c>
      <c r="AU33" s="73">
        <v>11.5</v>
      </c>
      <c r="AV33" s="73">
        <v>11</v>
      </c>
      <c r="AW33" s="73">
        <v>14.2</v>
      </c>
      <c r="AX33" s="73">
        <v>13.3</v>
      </c>
      <c r="AY33" s="73">
        <v>18</v>
      </c>
      <c r="AZ33" s="73">
        <v>15.8</v>
      </c>
      <c r="BA33" s="73">
        <v>18.8</v>
      </c>
      <c r="BB33" s="73">
        <v>13.9</v>
      </c>
      <c r="BC33" s="73">
        <v>14.5</v>
      </c>
      <c r="BD33" s="73">
        <v>19.5</v>
      </c>
      <c r="BE33" s="73">
        <v>13</v>
      </c>
      <c r="BF33" s="73">
        <v>12.8</v>
      </c>
      <c r="BG33" s="73">
        <v>15.5</v>
      </c>
      <c r="BH33" s="73">
        <v>17.8</v>
      </c>
      <c r="BI33" s="73">
        <v>8.5</v>
      </c>
      <c r="BJ33" s="77">
        <v>13.4</v>
      </c>
      <c r="BK33" s="78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</row>
    <row r="34" spans="1:171" s="4" customFormat="1" ht="39">
      <c r="A34" s="8">
        <v>30</v>
      </c>
      <c r="B34" s="8"/>
      <c r="C34" s="100" t="s">
        <v>111</v>
      </c>
      <c r="D34" s="8" t="s">
        <v>8</v>
      </c>
      <c r="E34" s="8" t="s">
        <v>55</v>
      </c>
      <c r="F34" s="8">
        <v>13.6</v>
      </c>
      <c r="G34" s="8">
        <v>9.6</v>
      </c>
      <c r="H34" s="38">
        <v>6</v>
      </c>
      <c r="I34" s="8">
        <v>6.8</v>
      </c>
      <c r="J34" s="8">
        <v>12.7</v>
      </c>
      <c r="K34" s="8">
        <v>12.6</v>
      </c>
      <c r="L34" s="8">
        <v>7.4</v>
      </c>
      <c r="M34" s="8">
        <v>10.4</v>
      </c>
      <c r="N34" s="25">
        <v>9.2</v>
      </c>
      <c r="O34" s="25">
        <v>8.1</v>
      </c>
      <c r="P34" s="25">
        <v>10.8</v>
      </c>
      <c r="Q34" s="39" t="s">
        <v>16</v>
      </c>
      <c r="R34" s="8">
        <v>6.5</v>
      </c>
      <c r="S34" s="8">
        <v>10.8</v>
      </c>
      <c r="T34" s="8">
        <v>8</v>
      </c>
      <c r="U34" s="8">
        <v>11.6</v>
      </c>
      <c r="V34" s="8">
        <v>7.6</v>
      </c>
      <c r="W34" s="38">
        <v>8.1</v>
      </c>
      <c r="X34" s="8">
        <v>10.5</v>
      </c>
      <c r="Y34" s="8">
        <v>15.3</v>
      </c>
      <c r="Z34" s="8">
        <v>8.2</v>
      </c>
      <c r="AA34" s="8">
        <v>10.2</v>
      </c>
      <c r="AB34" s="8">
        <v>8.8</v>
      </c>
      <c r="AC34" s="8">
        <v>9.8</v>
      </c>
      <c r="AD34" s="8">
        <v>9.8</v>
      </c>
      <c r="AE34" s="8">
        <v>16.4</v>
      </c>
      <c r="AF34" s="8">
        <v>16.1</v>
      </c>
      <c r="AG34" s="8"/>
      <c r="AH34" s="8">
        <v>12.9</v>
      </c>
      <c r="AI34" s="8">
        <v>11.3</v>
      </c>
      <c r="AJ34" s="8">
        <v>9.1</v>
      </c>
      <c r="AK34" s="8">
        <v>11.2</v>
      </c>
      <c r="AL34" s="8">
        <v>10.3</v>
      </c>
      <c r="AM34" s="8">
        <v>8</v>
      </c>
      <c r="AN34" s="25">
        <v>7.1</v>
      </c>
      <c r="AO34" s="8">
        <v>9</v>
      </c>
      <c r="AP34" s="8">
        <v>8.1</v>
      </c>
      <c r="AQ34" s="8">
        <v>6.8</v>
      </c>
      <c r="AR34" s="8">
        <v>9.8</v>
      </c>
      <c r="AS34" s="25">
        <v>8.2</v>
      </c>
      <c r="AT34" s="8">
        <v>7.8</v>
      </c>
      <c r="AU34" s="8">
        <v>8.3</v>
      </c>
      <c r="AV34" s="8">
        <v>9.8</v>
      </c>
      <c r="AW34" s="8">
        <v>9.9</v>
      </c>
      <c r="AX34" s="8">
        <v>9.1</v>
      </c>
      <c r="AY34" s="8">
        <v>7.2</v>
      </c>
      <c r="AZ34" s="8">
        <v>7.4</v>
      </c>
      <c r="BA34" s="8">
        <v>6.7</v>
      </c>
      <c r="BB34" s="8">
        <v>10.4</v>
      </c>
      <c r="BC34" s="8">
        <v>5.7</v>
      </c>
      <c r="BD34" s="8">
        <v>11.5</v>
      </c>
      <c r="BE34" s="8">
        <v>7.5</v>
      </c>
      <c r="BF34" s="8">
        <v>10.2</v>
      </c>
      <c r="BG34" s="8">
        <v>8.6</v>
      </c>
      <c r="BH34" s="8">
        <v>8.2</v>
      </c>
      <c r="BI34" s="8">
        <v>7.6</v>
      </c>
      <c r="BJ34" s="40">
        <v>10.8</v>
      </c>
      <c r="BK34" s="55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</row>
    <row r="35" spans="1:171" s="4" customFormat="1" ht="26.25">
      <c r="A35" s="8">
        <v>31</v>
      </c>
      <c r="B35" s="8"/>
      <c r="C35" s="100" t="s">
        <v>112</v>
      </c>
      <c r="D35" s="8" t="s">
        <v>8</v>
      </c>
      <c r="E35" s="8" t="s">
        <v>56</v>
      </c>
      <c r="F35" s="8">
        <v>16.2</v>
      </c>
      <c r="G35" s="8">
        <v>26.2</v>
      </c>
      <c r="H35" s="38">
        <v>33.5</v>
      </c>
      <c r="I35" s="8">
        <v>31.4</v>
      </c>
      <c r="J35" s="8">
        <v>24.4</v>
      </c>
      <c r="K35" s="8">
        <v>36.3</v>
      </c>
      <c r="L35" s="8">
        <v>24.2</v>
      </c>
      <c r="M35" s="8">
        <v>38.3</v>
      </c>
      <c r="N35" s="25">
        <v>28.2</v>
      </c>
      <c r="O35" s="25">
        <v>39.5</v>
      </c>
      <c r="P35" s="25">
        <v>39.9</v>
      </c>
      <c r="Q35" s="39" t="s">
        <v>16</v>
      </c>
      <c r="R35" s="8">
        <v>25.4</v>
      </c>
      <c r="S35" s="8">
        <v>39.9</v>
      </c>
      <c r="T35" s="8">
        <v>22.6</v>
      </c>
      <c r="U35" s="8">
        <v>37.8</v>
      </c>
      <c r="V35" s="8">
        <v>15.1</v>
      </c>
      <c r="W35" s="38">
        <v>32.3</v>
      </c>
      <c r="X35" s="8">
        <v>34</v>
      </c>
      <c r="Y35" s="8">
        <v>32.6</v>
      </c>
      <c r="Z35" s="8">
        <v>39</v>
      </c>
      <c r="AA35" s="8">
        <v>29.3</v>
      </c>
      <c r="AB35" s="8">
        <v>41.8</v>
      </c>
      <c r="AC35" s="8">
        <v>33.6</v>
      </c>
      <c r="AD35" s="8">
        <v>43.6</v>
      </c>
      <c r="AE35" s="8">
        <v>34.9</v>
      </c>
      <c r="AF35" s="8">
        <v>28.9</v>
      </c>
      <c r="AG35" s="8">
        <v>35</v>
      </c>
      <c r="AH35" s="8">
        <v>40</v>
      </c>
      <c r="AI35" s="8">
        <v>35.9</v>
      </c>
      <c r="AJ35" s="8">
        <v>45.4</v>
      </c>
      <c r="AK35" s="8">
        <v>54.7</v>
      </c>
      <c r="AL35" s="8">
        <v>41.5</v>
      </c>
      <c r="AM35" s="8">
        <v>52</v>
      </c>
      <c r="AN35" s="25">
        <v>38.9</v>
      </c>
      <c r="AO35" s="8">
        <v>54.8</v>
      </c>
      <c r="AP35" s="8">
        <v>42</v>
      </c>
      <c r="AQ35" s="8">
        <v>60.3</v>
      </c>
      <c r="AR35" s="8">
        <v>49</v>
      </c>
      <c r="AS35" s="25">
        <v>54.1</v>
      </c>
      <c r="AT35" s="8">
        <v>56.4</v>
      </c>
      <c r="AU35" s="8">
        <v>46.8</v>
      </c>
      <c r="AV35" s="8">
        <v>46.5</v>
      </c>
      <c r="AW35" s="8">
        <v>52.9</v>
      </c>
      <c r="AX35" s="8">
        <v>48.8</v>
      </c>
      <c r="AY35" s="8">
        <v>45.3</v>
      </c>
      <c r="AZ35" s="8">
        <v>50.8</v>
      </c>
      <c r="BA35" s="8">
        <v>44.3</v>
      </c>
      <c r="BB35" s="8">
        <v>47.9</v>
      </c>
      <c r="BC35" s="8">
        <v>59</v>
      </c>
      <c r="BD35" s="8">
        <v>42.2</v>
      </c>
      <c r="BE35" s="8">
        <v>50.7</v>
      </c>
      <c r="BF35" s="8">
        <v>50.2</v>
      </c>
      <c r="BG35" s="8">
        <v>53.1</v>
      </c>
      <c r="BH35" s="8">
        <v>46.5</v>
      </c>
      <c r="BI35" s="8">
        <v>40.2</v>
      </c>
      <c r="BJ35" s="40">
        <v>62.5</v>
      </c>
      <c r="BK35" s="55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</row>
    <row r="36" spans="1:171" s="11" customFormat="1" ht="28.5" customHeight="1">
      <c r="A36" s="8">
        <v>32</v>
      </c>
      <c r="B36" s="28" t="s">
        <v>80</v>
      </c>
      <c r="C36" s="100" t="s">
        <v>113</v>
      </c>
      <c r="D36" s="105"/>
      <c r="E36" s="8" t="s">
        <v>57</v>
      </c>
      <c r="F36" s="9" t="s">
        <v>16</v>
      </c>
      <c r="G36" s="9" t="s">
        <v>16</v>
      </c>
      <c r="H36" s="106">
        <v>107.2</v>
      </c>
      <c r="I36" s="106">
        <v>104.1</v>
      </c>
      <c r="J36" s="8" t="s">
        <v>16</v>
      </c>
      <c r="K36" s="8" t="s">
        <v>16</v>
      </c>
      <c r="L36" s="8" t="s">
        <v>16</v>
      </c>
      <c r="M36" s="106">
        <v>131.6</v>
      </c>
      <c r="N36" s="106">
        <v>104.7</v>
      </c>
      <c r="O36" s="106">
        <v>98.4</v>
      </c>
      <c r="P36" s="106">
        <v>100.2</v>
      </c>
      <c r="Q36" s="106" t="s">
        <v>16</v>
      </c>
      <c r="R36" s="8" t="s">
        <v>16</v>
      </c>
      <c r="S36" s="106">
        <v>83.1</v>
      </c>
      <c r="T36" s="106">
        <v>115.4</v>
      </c>
      <c r="U36" s="106">
        <v>105.4</v>
      </c>
      <c r="V36" s="106">
        <v>92.8</v>
      </c>
      <c r="W36" s="107" t="s">
        <v>16</v>
      </c>
      <c r="X36" s="106">
        <v>110.1</v>
      </c>
      <c r="Y36" s="106">
        <v>112.9</v>
      </c>
      <c r="Z36" s="106">
        <v>98.1</v>
      </c>
      <c r="AA36" s="8" t="s">
        <v>16</v>
      </c>
      <c r="AB36" s="106">
        <v>103.7</v>
      </c>
      <c r="AC36" s="106">
        <v>108</v>
      </c>
      <c r="AD36" s="106">
        <v>93.3</v>
      </c>
      <c r="AE36" s="106">
        <v>115.8</v>
      </c>
      <c r="AF36" s="106">
        <v>110.3</v>
      </c>
      <c r="AG36" s="106">
        <v>113.7</v>
      </c>
      <c r="AH36" s="106">
        <v>121.2</v>
      </c>
      <c r="AI36" s="106">
        <v>105</v>
      </c>
      <c r="AJ36" s="106">
        <v>93</v>
      </c>
      <c r="AK36" s="106">
        <v>105</v>
      </c>
      <c r="AL36" s="106">
        <v>100.2</v>
      </c>
      <c r="AM36" s="106">
        <v>92.5</v>
      </c>
      <c r="AN36" s="106">
        <v>107.4</v>
      </c>
      <c r="AO36" s="106">
        <v>83.3</v>
      </c>
      <c r="AP36" s="106">
        <v>91.8</v>
      </c>
      <c r="AQ36" s="106">
        <v>106.2</v>
      </c>
      <c r="AR36" s="106">
        <v>94.3</v>
      </c>
      <c r="AS36" s="106">
        <v>96.5</v>
      </c>
      <c r="AT36" s="106">
        <v>99.6</v>
      </c>
      <c r="AU36" s="106">
        <v>106.2</v>
      </c>
      <c r="AV36" s="8" t="s">
        <v>16</v>
      </c>
      <c r="AW36" s="106">
        <v>101</v>
      </c>
      <c r="AX36" s="106">
        <v>99.6</v>
      </c>
      <c r="AY36" s="106">
        <v>98.1</v>
      </c>
      <c r="AZ36" s="106">
        <v>99</v>
      </c>
      <c r="BA36" s="106">
        <v>107.1</v>
      </c>
      <c r="BB36" s="106">
        <v>97.7</v>
      </c>
      <c r="BC36" s="106">
        <v>107.6</v>
      </c>
      <c r="BD36" s="107" t="s">
        <v>16</v>
      </c>
      <c r="BE36" s="106">
        <v>105</v>
      </c>
      <c r="BF36" s="106">
        <v>100.5</v>
      </c>
      <c r="BG36" s="106">
        <v>101.9</v>
      </c>
      <c r="BH36" s="106">
        <v>105.1</v>
      </c>
      <c r="BI36" s="106">
        <v>96.7</v>
      </c>
      <c r="BJ36" s="108">
        <v>97.8</v>
      </c>
      <c r="BK36" s="109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</row>
    <row r="37" spans="1:171" s="11" customFormat="1" ht="39">
      <c r="A37" s="8">
        <v>33</v>
      </c>
      <c r="B37" s="8"/>
      <c r="C37" s="100" t="s">
        <v>114</v>
      </c>
      <c r="D37" s="105"/>
      <c r="E37" s="8" t="s">
        <v>58</v>
      </c>
      <c r="F37" s="9" t="s">
        <v>16</v>
      </c>
      <c r="G37" s="9" t="s">
        <v>16</v>
      </c>
      <c r="H37" s="106">
        <v>108.3</v>
      </c>
      <c r="I37" s="106">
        <v>95.7</v>
      </c>
      <c r="J37" s="8" t="s">
        <v>16</v>
      </c>
      <c r="K37" s="8" t="s">
        <v>16</v>
      </c>
      <c r="L37" s="8" t="s">
        <v>16</v>
      </c>
      <c r="M37" s="106">
        <v>97.7</v>
      </c>
      <c r="N37" s="106">
        <v>196.7</v>
      </c>
      <c r="O37" s="106">
        <v>109.8</v>
      </c>
      <c r="P37" s="106">
        <v>109.9</v>
      </c>
      <c r="Q37" s="106" t="s">
        <v>16</v>
      </c>
      <c r="R37" s="8" t="s">
        <v>16</v>
      </c>
      <c r="S37" s="106">
        <v>84.1</v>
      </c>
      <c r="T37" s="106">
        <v>101.3</v>
      </c>
      <c r="U37" s="106">
        <v>105.8</v>
      </c>
      <c r="V37" s="106">
        <v>87.8</v>
      </c>
      <c r="W37" s="107" t="s">
        <v>16</v>
      </c>
      <c r="X37" s="106">
        <v>113.6</v>
      </c>
      <c r="Y37" s="106">
        <v>108.8</v>
      </c>
      <c r="Z37" s="106">
        <v>101.6</v>
      </c>
      <c r="AA37" s="8" t="s">
        <v>16</v>
      </c>
      <c r="AB37" s="106">
        <v>118.3</v>
      </c>
      <c r="AC37" s="106">
        <v>98.6</v>
      </c>
      <c r="AD37" s="106">
        <v>80.5</v>
      </c>
      <c r="AE37" s="106">
        <v>108.7</v>
      </c>
      <c r="AF37" s="106">
        <v>105.3</v>
      </c>
      <c r="AG37" s="106">
        <v>95.6</v>
      </c>
      <c r="AH37" s="106">
        <v>103.9</v>
      </c>
      <c r="AI37" s="106">
        <v>96.8</v>
      </c>
      <c r="AJ37" s="106">
        <v>73.7</v>
      </c>
      <c r="AK37" s="106">
        <v>124.1</v>
      </c>
      <c r="AL37" s="106">
        <v>85.3</v>
      </c>
      <c r="AM37" s="106">
        <v>97.3</v>
      </c>
      <c r="AN37" s="106">
        <v>99.8</v>
      </c>
      <c r="AO37" s="106">
        <v>59.4</v>
      </c>
      <c r="AP37" s="106">
        <v>62.1</v>
      </c>
      <c r="AQ37" s="106">
        <v>88.9</v>
      </c>
      <c r="AR37" s="106">
        <v>103.2</v>
      </c>
      <c r="AS37" s="106">
        <v>77.5</v>
      </c>
      <c r="AT37" s="106">
        <v>96.7</v>
      </c>
      <c r="AU37" s="106">
        <v>94.3</v>
      </c>
      <c r="AV37" s="8" t="s">
        <v>16</v>
      </c>
      <c r="AW37" s="106">
        <v>95.6</v>
      </c>
      <c r="AX37" s="106">
        <v>98.5</v>
      </c>
      <c r="AY37" s="106">
        <v>75.8</v>
      </c>
      <c r="AZ37" s="106">
        <v>91.3</v>
      </c>
      <c r="BA37" s="106">
        <v>108.3</v>
      </c>
      <c r="BB37" s="106">
        <v>101</v>
      </c>
      <c r="BC37" s="106">
        <v>112.7</v>
      </c>
      <c r="BD37" s="107" t="s">
        <v>16</v>
      </c>
      <c r="BE37" s="106">
        <v>105.6</v>
      </c>
      <c r="BF37" s="106">
        <v>106.5</v>
      </c>
      <c r="BG37" s="106">
        <v>87.5</v>
      </c>
      <c r="BH37" s="106">
        <v>95.6</v>
      </c>
      <c r="BI37" s="106">
        <v>92</v>
      </c>
      <c r="BJ37" s="108">
        <v>110.6</v>
      </c>
      <c r="BK37" s="109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</row>
    <row r="38" spans="1:171" s="11" customFormat="1" ht="26.25">
      <c r="A38" s="8">
        <v>34</v>
      </c>
      <c r="B38" s="8"/>
      <c r="C38" s="100" t="s">
        <v>115</v>
      </c>
      <c r="D38" s="105"/>
      <c r="E38" s="8" t="s">
        <v>59</v>
      </c>
      <c r="F38" s="9" t="s">
        <v>16</v>
      </c>
      <c r="G38" s="9" t="s">
        <v>16</v>
      </c>
      <c r="H38" s="106">
        <v>107.5</v>
      </c>
      <c r="I38" s="106">
        <v>104.3</v>
      </c>
      <c r="J38" s="8" t="s">
        <v>16</v>
      </c>
      <c r="K38" s="8" t="s">
        <v>16</v>
      </c>
      <c r="L38" s="8" t="s">
        <v>16</v>
      </c>
      <c r="M38" s="106">
        <v>133.8</v>
      </c>
      <c r="N38" s="106">
        <v>109.4</v>
      </c>
      <c r="O38" s="106">
        <v>98.5</v>
      </c>
      <c r="P38" s="106">
        <v>98.9</v>
      </c>
      <c r="Q38" s="106" t="s">
        <v>16</v>
      </c>
      <c r="R38" s="8" t="s">
        <v>16</v>
      </c>
      <c r="S38" s="106">
        <v>96.1</v>
      </c>
      <c r="T38" s="106">
        <v>118</v>
      </c>
      <c r="U38" s="106">
        <v>105.2</v>
      </c>
      <c r="V38" s="106">
        <v>112.9</v>
      </c>
      <c r="W38" s="106">
        <v>110</v>
      </c>
      <c r="X38" s="106">
        <v>110.3</v>
      </c>
      <c r="Y38" s="106">
        <v>113</v>
      </c>
      <c r="Z38" s="106">
        <v>97.9</v>
      </c>
      <c r="AA38" s="8" t="s">
        <v>16</v>
      </c>
      <c r="AB38" s="106">
        <v>104.2</v>
      </c>
      <c r="AC38" s="106">
        <v>109.2</v>
      </c>
      <c r="AD38" s="106">
        <v>94.6</v>
      </c>
      <c r="AE38" s="106">
        <v>122.1</v>
      </c>
      <c r="AF38" s="106">
        <v>115.6</v>
      </c>
      <c r="AG38" s="106">
        <v>119.3</v>
      </c>
      <c r="AH38" s="106">
        <v>124.7</v>
      </c>
      <c r="AI38" s="106">
        <v>106.8</v>
      </c>
      <c r="AJ38" s="106">
        <v>96.8</v>
      </c>
      <c r="AK38" s="106">
        <v>104.5</v>
      </c>
      <c r="AL38" s="106">
        <v>98.7</v>
      </c>
      <c r="AM38" s="106">
        <v>87.8</v>
      </c>
      <c r="AN38" s="106">
        <v>107.5</v>
      </c>
      <c r="AO38" s="106">
        <v>82.2</v>
      </c>
      <c r="AP38" s="106">
        <v>91</v>
      </c>
      <c r="AQ38" s="106">
        <v>107.1</v>
      </c>
      <c r="AR38" s="106">
        <v>94.1</v>
      </c>
      <c r="AS38" s="106">
        <v>100.1</v>
      </c>
      <c r="AT38" s="106">
        <v>100.2</v>
      </c>
      <c r="AU38" s="106">
        <v>107.3</v>
      </c>
      <c r="AV38" s="8" t="s">
        <v>16</v>
      </c>
      <c r="AW38" s="106">
        <v>103.5</v>
      </c>
      <c r="AX38" s="106">
        <v>101.1</v>
      </c>
      <c r="AY38" s="106">
        <v>98.9</v>
      </c>
      <c r="AZ38" s="106">
        <v>102.6</v>
      </c>
      <c r="BA38" s="106">
        <v>106</v>
      </c>
      <c r="BB38" s="106">
        <v>97.8</v>
      </c>
      <c r="BC38" s="106">
        <v>108.2</v>
      </c>
      <c r="BD38" s="106">
        <v>108.1</v>
      </c>
      <c r="BE38" s="106">
        <v>104.9</v>
      </c>
      <c r="BF38" s="106">
        <v>98.1</v>
      </c>
      <c r="BG38" s="106">
        <v>106.6</v>
      </c>
      <c r="BH38" s="106">
        <v>105.3</v>
      </c>
      <c r="BI38" s="106">
        <v>103.7</v>
      </c>
      <c r="BJ38" s="108">
        <v>98.5</v>
      </c>
      <c r="BK38" s="109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</row>
    <row r="39" spans="1:171" s="11" customFormat="1" ht="39">
      <c r="A39" s="8">
        <v>35</v>
      </c>
      <c r="B39" s="8"/>
      <c r="C39" s="100" t="s">
        <v>116</v>
      </c>
      <c r="D39" s="105"/>
      <c r="E39" s="8" t="s">
        <v>60</v>
      </c>
      <c r="F39" s="9" t="s">
        <v>16</v>
      </c>
      <c r="G39" s="9" t="s">
        <v>16</v>
      </c>
      <c r="H39" s="106">
        <v>104</v>
      </c>
      <c r="I39" s="106">
        <v>112.5</v>
      </c>
      <c r="J39" s="8" t="s">
        <v>16</v>
      </c>
      <c r="K39" s="8" t="s">
        <v>16</v>
      </c>
      <c r="L39" s="8" t="s">
        <v>16</v>
      </c>
      <c r="M39" s="106">
        <v>108.9</v>
      </c>
      <c r="N39" s="106">
        <v>75.7</v>
      </c>
      <c r="O39" s="106">
        <v>90.8</v>
      </c>
      <c r="P39" s="106">
        <v>101.9</v>
      </c>
      <c r="Q39" s="106" t="s">
        <v>16</v>
      </c>
      <c r="R39" s="8" t="s">
        <v>16</v>
      </c>
      <c r="S39" s="106">
        <v>68.2</v>
      </c>
      <c r="T39" s="106">
        <v>93.4</v>
      </c>
      <c r="U39" s="106">
        <v>107.4</v>
      </c>
      <c r="V39" s="106">
        <v>121.1</v>
      </c>
      <c r="W39" s="106">
        <v>115</v>
      </c>
      <c r="X39" s="106">
        <v>106.3</v>
      </c>
      <c r="Y39" s="106">
        <v>113.7</v>
      </c>
      <c r="Z39" s="107" t="s">
        <v>16</v>
      </c>
      <c r="AA39" s="8" t="s">
        <v>16</v>
      </c>
      <c r="AB39" s="106">
        <v>95</v>
      </c>
      <c r="AC39" s="106">
        <v>103.1</v>
      </c>
      <c r="AD39" s="106">
        <v>91.2</v>
      </c>
      <c r="AE39" s="106">
        <v>98</v>
      </c>
      <c r="AF39" s="106">
        <v>82.6</v>
      </c>
      <c r="AG39" s="106">
        <v>88.3</v>
      </c>
      <c r="AH39" s="106">
        <v>94.5</v>
      </c>
      <c r="AI39" s="106">
        <v>97.9</v>
      </c>
      <c r="AJ39" s="106">
        <v>76</v>
      </c>
      <c r="AK39" s="106">
        <v>107.4</v>
      </c>
      <c r="AL39" s="106">
        <v>116</v>
      </c>
      <c r="AM39" s="106">
        <v>105.9</v>
      </c>
      <c r="AN39" s="106">
        <v>106.7</v>
      </c>
      <c r="AO39" s="106">
        <v>89</v>
      </c>
      <c r="AP39" s="106">
        <v>96.4</v>
      </c>
      <c r="AQ39" s="107" t="s">
        <v>16</v>
      </c>
      <c r="AR39" s="106">
        <v>95.1</v>
      </c>
      <c r="AS39" s="106">
        <v>94.3</v>
      </c>
      <c r="AT39" s="106">
        <v>95.5</v>
      </c>
      <c r="AU39" s="106">
        <v>97.7</v>
      </c>
      <c r="AV39" s="8" t="s">
        <v>16</v>
      </c>
      <c r="AW39" s="106">
        <v>84.4</v>
      </c>
      <c r="AX39" s="106">
        <v>86.9</v>
      </c>
      <c r="AY39" s="106">
        <v>94.5</v>
      </c>
      <c r="AZ39" s="106">
        <v>87.2</v>
      </c>
      <c r="BA39" s="106">
        <v>115</v>
      </c>
      <c r="BB39" s="106">
        <v>96.2</v>
      </c>
      <c r="BC39" s="106">
        <v>97.7</v>
      </c>
      <c r="BD39" s="106">
        <v>103.5</v>
      </c>
      <c r="BE39" s="106">
        <v>103.1</v>
      </c>
      <c r="BF39" s="106">
        <v>111.4</v>
      </c>
      <c r="BG39" s="106">
        <v>89</v>
      </c>
      <c r="BH39" s="106">
        <v>103.3</v>
      </c>
      <c r="BI39" s="106">
        <v>119.3</v>
      </c>
      <c r="BJ39" s="108">
        <v>88.9</v>
      </c>
      <c r="BK39" s="109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</row>
    <row r="40" spans="1:171" s="11" customFormat="1" ht="39">
      <c r="A40" s="8">
        <v>36</v>
      </c>
      <c r="B40" s="110"/>
      <c r="C40" s="111" t="s">
        <v>117</v>
      </c>
      <c r="D40" s="112"/>
      <c r="E40" s="8" t="s">
        <v>61</v>
      </c>
      <c r="F40" s="113" t="s">
        <v>16</v>
      </c>
      <c r="G40" s="113" t="s">
        <v>16</v>
      </c>
      <c r="H40" s="114" t="s">
        <v>16</v>
      </c>
      <c r="I40" s="114" t="s">
        <v>16</v>
      </c>
      <c r="J40" s="110" t="s">
        <v>16</v>
      </c>
      <c r="K40" s="110" t="s">
        <v>16</v>
      </c>
      <c r="L40" s="110" t="s">
        <v>16</v>
      </c>
      <c r="M40" s="114" t="s">
        <v>16</v>
      </c>
      <c r="N40" s="114" t="s">
        <v>16</v>
      </c>
      <c r="O40" s="114" t="s">
        <v>16</v>
      </c>
      <c r="P40" s="114" t="s">
        <v>16</v>
      </c>
      <c r="Q40" s="114" t="s">
        <v>16</v>
      </c>
      <c r="R40" s="110" t="s">
        <v>16</v>
      </c>
      <c r="S40" s="114" t="s">
        <v>16</v>
      </c>
      <c r="T40" s="114" t="s">
        <v>16</v>
      </c>
      <c r="U40" s="114" t="s">
        <v>16</v>
      </c>
      <c r="V40" s="115">
        <v>113.5</v>
      </c>
      <c r="W40" s="115">
        <v>124.6</v>
      </c>
      <c r="X40" s="114" t="s">
        <v>16</v>
      </c>
      <c r="Y40" s="114" t="s">
        <v>16</v>
      </c>
      <c r="Z40" s="114" t="s">
        <v>16</v>
      </c>
      <c r="AA40" s="110" t="s">
        <v>16</v>
      </c>
      <c r="AB40" s="114" t="s">
        <v>16</v>
      </c>
      <c r="AC40" s="115">
        <v>106.8</v>
      </c>
      <c r="AD40" s="114" t="s">
        <v>16</v>
      </c>
      <c r="AE40" s="114" t="s">
        <v>16</v>
      </c>
      <c r="AF40" s="115">
        <v>99.9</v>
      </c>
      <c r="AG40" s="114" t="s">
        <v>16</v>
      </c>
      <c r="AH40" s="114" t="s">
        <v>16</v>
      </c>
      <c r="AI40" s="114" t="s">
        <v>16</v>
      </c>
      <c r="AJ40" s="115">
        <v>99.2</v>
      </c>
      <c r="AK40" s="115">
        <v>107.2</v>
      </c>
      <c r="AL40" s="114" t="s">
        <v>16</v>
      </c>
      <c r="AM40" s="115">
        <v>99.1</v>
      </c>
      <c r="AN40" s="115">
        <v>104.2</v>
      </c>
      <c r="AO40" s="115">
        <v>88.8</v>
      </c>
      <c r="AP40" s="115">
        <v>106.1</v>
      </c>
      <c r="AQ40" s="114" t="s">
        <v>16</v>
      </c>
      <c r="AR40" s="114" t="s">
        <v>16</v>
      </c>
      <c r="AS40" s="115">
        <v>103.8</v>
      </c>
      <c r="AT40" s="115">
        <v>108.4</v>
      </c>
      <c r="AU40" s="114" t="s">
        <v>16</v>
      </c>
      <c r="AV40" s="110" t="s">
        <v>16</v>
      </c>
      <c r="AW40" s="115">
        <v>98.6</v>
      </c>
      <c r="AX40" s="115">
        <v>103.3</v>
      </c>
      <c r="AY40" s="114" t="s">
        <v>16</v>
      </c>
      <c r="AZ40" s="115">
        <v>102.2</v>
      </c>
      <c r="BA40" s="115">
        <v>110.8</v>
      </c>
      <c r="BB40" s="114" t="s">
        <v>16</v>
      </c>
      <c r="BC40" s="114" t="s">
        <v>16</v>
      </c>
      <c r="BD40" s="114" t="s">
        <v>16</v>
      </c>
      <c r="BE40" s="115">
        <v>105.4</v>
      </c>
      <c r="BF40" s="114" t="s">
        <v>16</v>
      </c>
      <c r="BG40" s="114" t="s">
        <v>16</v>
      </c>
      <c r="BH40" s="114" t="s">
        <v>16</v>
      </c>
      <c r="BI40" s="114" t="s">
        <v>16</v>
      </c>
      <c r="BJ40" s="116" t="s">
        <v>16</v>
      </c>
      <c r="BK40" s="11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</row>
    <row r="41" spans="1:79" s="11" customFormat="1" ht="12.75">
      <c r="A41" s="8">
        <v>37</v>
      </c>
      <c r="B41" s="8"/>
      <c r="C41" s="28" t="s">
        <v>118</v>
      </c>
      <c r="D41" s="8" t="s">
        <v>9</v>
      </c>
      <c r="E41" s="8" t="s">
        <v>62</v>
      </c>
      <c r="F41" s="17">
        <v>15.9</v>
      </c>
      <c r="G41" s="17">
        <v>10.9</v>
      </c>
      <c r="H41" s="32">
        <v>164.5</v>
      </c>
      <c r="I41" s="17">
        <v>880</v>
      </c>
      <c r="J41" s="17">
        <v>47.4</v>
      </c>
      <c r="K41" s="17">
        <v>3.4</v>
      </c>
      <c r="L41" s="17">
        <v>5.5</v>
      </c>
      <c r="M41" s="17">
        <v>8.4</v>
      </c>
      <c r="N41" s="17">
        <v>5.2</v>
      </c>
      <c r="O41" s="17">
        <v>15</v>
      </c>
      <c r="P41" s="17">
        <v>35.4</v>
      </c>
      <c r="Q41" s="32">
        <v>253</v>
      </c>
      <c r="R41" s="17">
        <v>15</v>
      </c>
      <c r="S41" s="17">
        <v>2.6</v>
      </c>
      <c r="T41" s="17">
        <v>28.6</v>
      </c>
      <c r="U41" s="17">
        <v>40</v>
      </c>
      <c r="V41" s="17">
        <v>17.9</v>
      </c>
      <c r="W41" s="61">
        <v>5.65</v>
      </c>
      <c r="X41" s="17">
        <v>57.3</v>
      </c>
      <c r="Y41" s="17">
        <v>201.2</v>
      </c>
      <c r="Z41" s="17">
        <v>530.6</v>
      </c>
      <c r="AA41" s="17">
        <v>77.2</v>
      </c>
      <c r="AB41" s="17">
        <v>35.3</v>
      </c>
      <c r="AC41" s="17">
        <v>147.5</v>
      </c>
      <c r="AD41" s="17">
        <v>12</v>
      </c>
      <c r="AE41" s="17">
        <v>6.5</v>
      </c>
      <c r="AF41" s="17">
        <v>13.5</v>
      </c>
      <c r="AG41" s="17">
        <v>26.1</v>
      </c>
      <c r="AH41" s="17">
        <v>12.9</v>
      </c>
      <c r="AI41" s="17">
        <v>80.4</v>
      </c>
      <c r="AJ41" s="17">
        <v>50.3</v>
      </c>
      <c r="AK41" s="17">
        <v>2</v>
      </c>
      <c r="AL41" s="17">
        <v>15.6</v>
      </c>
      <c r="AM41" s="17">
        <v>57.1</v>
      </c>
      <c r="AN41" s="17">
        <v>450.1</v>
      </c>
      <c r="AO41" s="17">
        <v>4.9</v>
      </c>
      <c r="AP41" s="17">
        <v>279.6</v>
      </c>
      <c r="AQ41" s="17">
        <v>53.6</v>
      </c>
      <c r="AR41" s="17">
        <v>283.5</v>
      </c>
      <c r="AS41" s="17">
        <v>352.7</v>
      </c>
      <c r="AT41" s="17">
        <v>539</v>
      </c>
      <c r="AU41" s="17">
        <v>576.8</v>
      </c>
      <c r="AV41" s="17">
        <v>16.8</v>
      </c>
      <c r="AW41" s="17">
        <v>83.4</v>
      </c>
      <c r="AX41" s="17">
        <v>76.2</v>
      </c>
      <c r="AY41" s="17">
        <v>26.5</v>
      </c>
      <c r="AZ41" s="17">
        <v>108</v>
      </c>
      <c r="BA41" s="17">
        <v>59.5</v>
      </c>
      <c r="BB41" s="17">
        <v>1001</v>
      </c>
      <c r="BC41" s="17">
        <v>4100</v>
      </c>
      <c r="BD41" s="17">
        <v>42.7</v>
      </c>
      <c r="BE41" s="17">
        <v>580.6</v>
      </c>
      <c r="BF41" s="17">
        <v>147.8</v>
      </c>
      <c r="BG41" s="17">
        <v>36.4</v>
      </c>
      <c r="BH41" s="17">
        <v>64</v>
      </c>
      <c r="BI41" s="17">
        <v>122.2</v>
      </c>
      <c r="BJ41" s="41">
        <v>2.5</v>
      </c>
      <c r="BK41" s="48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</row>
    <row r="42" spans="1:75" s="11" customFormat="1" ht="12.75">
      <c r="A42" s="8">
        <v>38</v>
      </c>
      <c r="B42" s="28" t="s">
        <v>81</v>
      </c>
      <c r="C42" s="28" t="s">
        <v>119</v>
      </c>
      <c r="D42" s="8" t="s">
        <v>12</v>
      </c>
      <c r="E42" s="8" t="s">
        <v>63</v>
      </c>
      <c r="F42" s="20" t="s">
        <v>16</v>
      </c>
      <c r="G42" s="20" t="s">
        <v>16</v>
      </c>
      <c r="H42" s="32">
        <v>201.8</v>
      </c>
      <c r="I42" s="17">
        <v>14.4</v>
      </c>
      <c r="J42" s="17">
        <v>69.1</v>
      </c>
      <c r="K42" s="20" t="s">
        <v>16</v>
      </c>
      <c r="L42" s="20" t="s">
        <v>16</v>
      </c>
      <c r="M42" s="17" t="s">
        <v>16</v>
      </c>
      <c r="N42" s="17" t="s">
        <v>16</v>
      </c>
      <c r="O42" s="17" t="s">
        <v>16</v>
      </c>
      <c r="P42" s="17" t="s">
        <v>16</v>
      </c>
      <c r="Q42" s="32">
        <v>73</v>
      </c>
      <c r="R42" s="17" t="s">
        <v>16</v>
      </c>
      <c r="S42" s="17" t="s">
        <v>16</v>
      </c>
      <c r="T42" s="17">
        <v>256.3</v>
      </c>
      <c r="U42" s="17">
        <v>454.1</v>
      </c>
      <c r="V42" s="17">
        <v>117.8</v>
      </c>
      <c r="W42" s="32">
        <v>64</v>
      </c>
      <c r="X42" s="17">
        <v>224.8</v>
      </c>
      <c r="Y42" s="17">
        <v>138.2</v>
      </c>
      <c r="Z42" s="17">
        <v>149.2</v>
      </c>
      <c r="AA42" s="17" t="s">
        <v>16</v>
      </c>
      <c r="AB42" s="17">
        <v>344.8</v>
      </c>
      <c r="AC42" s="17">
        <v>503.8</v>
      </c>
      <c r="AD42" s="17">
        <v>379.2</v>
      </c>
      <c r="AE42" s="17">
        <v>463.5</v>
      </c>
      <c r="AF42" s="17">
        <v>535.2</v>
      </c>
      <c r="AG42" s="17">
        <v>350.3</v>
      </c>
      <c r="AH42" s="20" t="s">
        <v>16</v>
      </c>
      <c r="AI42" s="17">
        <v>503.3</v>
      </c>
      <c r="AJ42" s="17">
        <v>542.5</v>
      </c>
      <c r="AK42" s="17">
        <v>681.3</v>
      </c>
      <c r="AL42" s="17">
        <v>569.8</v>
      </c>
      <c r="AM42" s="17">
        <v>601.8</v>
      </c>
      <c r="AN42" s="17">
        <v>357.2</v>
      </c>
      <c r="AO42" s="17">
        <v>562.2</v>
      </c>
      <c r="AP42" s="17">
        <v>596.9</v>
      </c>
      <c r="AQ42" s="17">
        <v>324.7</v>
      </c>
      <c r="AR42" s="17">
        <v>683.5</v>
      </c>
      <c r="AS42" s="17">
        <v>568</v>
      </c>
      <c r="AT42" s="17">
        <v>581.2</v>
      </c>
      <c r="AU42" s="17">
        <v>545.4</v>
      </c>
      <c r="AV42" s="17">
        <v>781.9</v>
      </c>
      <c r="AW42" s="17">
        <v>571.6</v>
      </c>
      <c r="AX42" s="17">
        <v>611.6</v>
      </c>
      <c r="AY42" s="17">
        <v>498.7</v>
      </c>
      <c r="AZ42" s="17">
        <v>553.6</v>
      </c>
      <c r="BA42" s="17">
        <v>579.5</v>
      </c>
      <c r="BB42" s="17">
        <v>580.8</v>
      </c>
      <c r="BC42" s="17">
        <v>809.3</v>
      </c>
      <c r="BD42" s="17">
        <v>164.3</v>
      </c>
      <c r="BE42" s="17">
        <v>620.9</v>
      </c>
      <c r="BF42" s="17">
        <v>533</v>
      </c>
      <c r="BG42" s="17">
        <v>480.4</v>
      </c>
      <c r="BH42" s="17">
        <v>577.1</v>
      </c>
      <c r="BI42" s="17">
        <v>601</v>
      </c>
      <c r="BJ42" s="41">
        <v>753.4</v>
      </c>
      <c r="BK42" s="48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s="11" customFormat="1" ht="12.75">
      <c r="A43" s="8">
        <v>39</v>
      </c>
      <c r="B43" s="8"/>
      <c r="C43" s="28" t="s">
        <v>120</v>
      </c>
      <c r="D43" s="8" t="s">
        <v>12</v>
      </c>
      <c r="E43" s="8" t="s">
        <v>64</v>
      </c>
      <c r="F43" s="17">
        <v>386</v>
      </c>
      <c r="G43" s="17">
        <v>224</v>
      </c>
      <c r="H43" s="32">
        <v>433</v>
      </c>
      <c r="I43" s="17">
        <v>137</v>
      </c>
      <c r="J43" s="17">
        <v>226</v>
      </c>
      <c r="K43" s="17">
        <v>310</v>
      </c>
      <c r="L43" s="17">
        <v>293</v>
      </c>
      <c r="M43" s="17">
        <v>450</v>
      </c>
      <c r="N43" s="17">
        <v>190</v>
      </c>
      <c r="O43" s="17">
        <v>282</v>
      </c>
      <c r="P43" s="17">
        <v>248</v>
      </c>
      <c r="Q43" s="32">
        <v>220</v>
      </c>
      <c r="R43" s="17">
        <v>190</v>
      </c>
      <c r="S43" s="17">
        <v>26.8</v>
      </c>
      <c r="T43" s="17">
        <v>386</v>
      </c>
      <c r="U43" s="17">
        <v>429</v>
      </c>
      <c r="V43" s="17">
        <v>216</v>
      </c>
      <c r="W43" s="32">
        <v>394</v>
      </c>
      <c r="X43" s="17">
        <v>885</v>
      </c>
      <c r="Y43" s="17">
        <v>428</v>
      </c>
      <c r="Z43" s="17">
        <v>279</v>
      </c>
      <c r="AA43" s="17">
        <v>497</v>
      </c>
      <c r="AB43" s="17">
        <v>572</v>
      </c>
      <c r="AC43" s="17">
        <v>408</v>
      </c>
      <c r="AD43" s="17">
        <v>550</v>
      </c>
      <c r="AE43" s="17">
        <v>855</v>
      </c>
      <c r="AF43" s="17">
        <v>518</v>
      </c>
      <c r="AG43" s="17">
        <v>437</v>
      </c>
      <c r="AH43" s="17">
        <v>511</v>
      </c>
      <c r="AI43" s="17">
        <v>457</v>
      </c>
      <c r="AJ43" s="17">
        <v>425</v>
      </c>
      <c r="AK43" s="17">
        <v>554</v>
      </c>
      <c r="AL43" s="17">
        <v>371</v>
      </c>
      <c r="AM43" s="17">
        <v>556</v>
      </c>
      <c r="AN43" s="17">
        <v>424</v>
      </c>
      <c r="AO43" s="17">
        <v>358</v>
      </c>
      <c r="AP43" s="17">
        <v>556</v>
      </c>
      <c r="AQ43" s="17">
        <v>340</v>
      </c>
      <c r="AR43" s="17">
        <v>492</v>
      </c>
      <c r="AS43" s="17">
        <v>1105</v>
      </c>
      <c r="AT43" s="17">
        <v>661</v>
      </c>
      <c r="AU43" s="17">
        <v>675</v>
      </c>
      <c r="AV43" s="17">
        <v>505</v>
      </c>
      <c r="AW43" s="17">
        <v>585</v>
      </c>
      <c r="AX43" s="17">
        <v>679</v>
      </c>
      <c r="AY43" s="17">
        <v>715</v>
      </c>
      <c r="AZ43" s="17">
        <v>767</v>
      </c>
      <c r="BA43" s="17">
        <v>656</v>
      </c>
      <c r="BB43" s="17">
        <v>842</v>
      </c>
      <c r="BC43" s="17">
        <v>844</v>
      </c>
      <c r="BD43" s="17">
        <v>213</v>
      </c>
      <c r="BE43" s="17">
        <v>731</v>
      </c>
      <c r="BF43" s="17">
        <v>551</v>
      </c>
      <c r="BG43" s="17">
        <v>975</v>
      </c>
      <c r="BH43" s="17">
        <v>594</v>
      </c>
      <c r="BI43" s="17">
        <v>1554</v>
      </c>
      <c r="BJ43" s="41">
        <v>605</v>
      </c>
      <c r="BK43" s="48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s="11" customFormat="1" ht="12.75">
      <c r="A44" s="8">
        <v>40</v>
      </c>
      <c r="B44" s="8"/>
      <c r="C44" s="28" t="s">
        <v>121</v>
      </c>
      <c r="D44" s="8" t="s">
        <v>8</v>
      </c>
      <c r="E44" s="8" t="s">
        <v>65</v>
      </c>
      <c r="F44" s="17">
        <v>13</v>
      </c>
      <c r="G44" s="17">
        <v>20</v>
      </c>
      <c r="H44" s="32">
        <v>30.6</v>
      </c>
      <c r="I44" s="17">
        <v>10.1</v>
      </c>
      <c r="J44" s="17">
        <v>30.2</v>
      </c>
      <c r="K44" s="17">
        <v>38</v>
      </c>
      <c r="L44" s="17">
        <v>39.2</v>
      </c>
      <c r="M44" s="17">
        <v>36.6</v>
      </c>
      <c r="N44" s="17">
        <v>49</v>
      </c>
      <c r="O44" s="17">
        <v>60</v>
      </c>
      <c r="P44" s="17">
        <v>42.2</v>
      </c>
      <c r="Q44" s="32">
        <v>10.1</v>
      </c>
      <c r="R44" s="17">
        <v>5</v>
      </c>
      <c r="S44" s="17">
        <v>40</v>
      </c>
      <c r="T44" s="17">
        <v>39.6</v>
      </c>
      <c r="U44" s="17">
        <v>51</v>
      </c>
      <c r="V44" s="17">
        <v>50</v>
      </c>
      <c r="W44" s="17">
        <v>38.3</v>
      </c>
      <c r="X44" s="17">
        <v>44</v>
      </c>
      <c r="Y44" s="17">
        <v>42.1</v>
      </c>
      <c r="Z44" s="17">
        <v>45</v>
      </c>
      <c r="AA44" s="17">
        <v>45</v>
      </c>
      <c r="AB44" s="17">
        <v>59</v>
      </c>
      <c r="AC44" s="17">
        <v>64.9</v>
      </c>
      <c r="AD44" s="17">
        <v>70.7</v>
      </c>
      <c r="AE44" s="17">
        <v>71.7</v>
      </c>
      <c r="AF44" s="17">
        <v>65.1</v>
      </c>
      <c r="AG44" s="17">
        <v>74.4</v>
      </c>
      <c r="AH44" s="17">
        <v>76.5</v>
      </c>
      <c r="AI44" s="17">
        <v>73</v>
      </c>
      <c r="AJ44" s="17">
        <v>55.3</v>
      </c>
      <c r="AK44" s="17">
        <v>69.2</v>
      </c>
      <c r="AL44" s="17">
        <v>72</v>
      </c>
      <c r="AM44" s="17">
        <v>53</v>
      </c>
      <c r="AN44" s="17">
        <v>83.8</v>
      </c>
      <c r="AO44" s="17">
        <v>57.7</v>
      </c>
      <c r="AP44" s="17">
        <v>67.6</v>
      </c>
      <c r="AQ44" s="17">
        <v>70</v>
      </c>
      <c r="AR44" s="17">
        <v>56.8</v>
      </c>
      <c r="AS44" s="17">
        <v>82</v>
      </c>
      <c r="AT44" s="17">
        <v>79.6</v>
      </c>
      <c r="AU44" s="17">
        <v>83</v>
      </c>
      <c r="AV44" s="17">
        <v>95</v>
      </c>
      <c r="AW44" s="17">
        <v>78</v>
      </c>
      <c r="AX44" s="17">
        <v>89.4</v>
      </c>
      <c r="AY44" s="17">
        <v>76.8</v>
      </c>
      <c r="AZ44" s="17">
        <v>92.3</v>
      </c>
      <c r="BA44" s="17">
        <v>79.8</v>
      </c>
      <c r="BB44" s="17">
        <v>76.5</v>
      </c>
      <c r="BC44" s="17">
        <v>77.9</v>
      </c>
      <c r="BD44" s="17">
        <v>75</v>
      </c>
      <c r="BE44" s="17">
        <v>83</v>
      </c>
      <c r="BF44" s="17">
        <v>91</v>
      </c>
      <c r="BG44" s="17">
        <v>90</v>
      </c>
      <c r="BH44" s="17">
        <v>85.2</v>
      </c>
      <c r="BI44" s="17">
        <v>94</v>
      </c>
      <c r="BJ44" s="41">
        <v>90.9</v>
      </c>
      <c r="BK44" s="48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6:62" ht="12.7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ht="12.75">
      <c r="A46" s="26" t="s">
        <v>125</v>
      </c>
      <c r="D46" s="26" t="s">
        <v>126</v>
      </c>
      <c r="E46" s="2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</row>
    <row r="47" spans="1:62" ht="12.75">
      <c r="A47" t="s">
        <v>122</v>
      </c>
      <c r="D47">
        <v>20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ht="12.75">
      <c r="A48" t="s">
        <v>123</v>
      </c>
      <c r="D48">
        <f>38-21+1</f>
        <v>18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ht="12.75">
      <c r="A49" t="s">
        <v>124</v>
      </c>
      <c r="D49">
        <v>20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4:62" ht="12.75">
      <c r="D50">
        <f>D47+D48+D49</f>
        <v>58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>
      <c r="FO111"/>
    </row>
  </sheetData>
  <sheetProtection/>
  <mergeCells count="3">
    <mergeCell ref="F1:Y1"/>
    <mergeCell ref="Z1:AP1"/>
    <mergeCell ref="AQ1:BI1"/>
  </mergeCells>
  <printOptions/>
  <pageMargins left="0.75" right="0.75" top="1" bottom="1" header="0.5" footer="0.5"/>
  <pageSetup horizontalDpi="600" verticalDpi="600" orientation="landscape" paperSize="8" scale="67" r:id="rId1"/>
  <colBreaks count="1" manualBreakCount="1">
    <brk id="49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59"/>
  <sheetViews>
    <sheetView tabSelected="1" zoomScalePageLayoutView="0" workbookViewId="0" topLeftCell="A32">
      <selection activeCell="A54" sqref="A54"/>
    </sheetView>
  </sheetViews>
  <sheetFormatPr defaultColWidth="9.00390625" defaultRowHeight="12.75"/>
  <cols>
    <col min="3" max="3" width="13.50390625" style="0" customWidth="1"/>
    <col min="4" max="4" width="13.375" style="0" customWidth="1"/>
    <col min="5" max="5" width="9.375" style="0" bestFit="1" customWidth="1"/>
    <col min="6" max="6" width="13.375" style="0" customWidth="1"/>
    <col min="7" max="18" width="9.375" style="0" bestFit="1" customWidth="1"/>
    <col min="19" max="19" width="15.375" style="0" customWidth="1"/>
    <col min="20" max="20" width="9.50390625" style="0" bestFit="1" customWidth="1"/>
    <col min="21" max="21" width="9.375" style="0" bestFit="1" customWidth="1"/>
    <col min="22" max="22" width="12.875" style="0" customWidth="1"/>
    <col min="23" max="23" width="16.625" style="0" customWidth="1"/>
    <col min="24" max="24" width="9.375" style="0" bestFit="1" customWidth="1"/>
    <col min="25" max="25" width="15.625" style="0" customWidth="1"/>
    <col min="26" max="42" width="9.375" style="0" bestFit="1" customWidth="1"/>
  </cols>
  <sheetData>
    <row r="2" spans="1:43" ht="12.75">
      <c r="A2" s="45" t="s">
        <v>66</v>
      </c>
      <c r="B2" s="45" t="s">
        <v>67</v>
      </c>
      <c r="C2" s="45" t="s">
        <v>26</v>
      </c>
      <c r="D2" s="45" t="s">
        <v>27</v>
      </c>
      <c r="E2" s="45" t="s">
        <v>28</v>
      </c>
      <c r="F2" s="45" t="s">
        <v>29</v>
      </c>
      <c r="G2" s="45" t="s">
        <v>30</v>
      </c>
      <c r="H2" s="45" t="s">
        <v>31</v>
      </c>
      <c r="I2" s="45" t="s">
        <v>32</v>
      </c>
      <c r="J2" s="45" t="s">
        <v>33</v>
      </c>
      <c r="K2" s="45" t="s">
        <v>34</v>
      </c>
      <c r="L2" s="45" t="s">
        <v>35</v>
      </c>
      <c r="M2" s="45" t="s">
        <v>36</v>
      </c>
      <c r="N2" s="45" t="s">
        <v>37</v>
      </c>
      <c r="O2" s="45" t="s">
        <v>38</v>
      </c>
      <c r="P2" s="45" t="s">
        <v>39</v>
      </c>
      <c r="Q2" s="45" t="s">
        <v>40</v>
      </c>
      <c r="R2" s="45" t="s">
        <v>41</v>
      </c>
      <c r="S2" s="45" t="s">
        <v>42</v>
      </c>
      <c r="T2" s="45" t="s">
        <v>43</v>
      </c>
      <c r="U2" s="45" t="s">
        <v>44</v>
      </c>
      <c r="V2" s="45" t="s">
        <v>45</v>
      </c>
      <c r="W2" s="45" t="s">
        <v>46</v>
      </c>
      <c r="X2" s="45" t="s">
        <v>47</v>
      </c>
      <c r="Y2" s="45" t="s">
        <v>48</v>
      </c>
      <c r="Z2" s="45" t="s">
        <v>49</v>
      </c>
      <c r="AA2" s="45" t="s">
        <v>50</v>
      </c>
      <c r="AB2" s="45" t="s">
        <v>51</v>
      </c>
      <c r="AC2" s="45" t="s">
        <v>52</v>
      </c>
      <c r="AD2" s="45" t="s">
        <v>53</v>
      </c>
      <c r="AE2" s="45" t="s">
        <v>54</v>
      </c>
      <c r="AF2" s="45" t="s">
        <v>55</v>
      </c>
      <c r="AG2" s="45" t="s">
        <v>56</v>
      </c>
      <c r="AH2" s="45" t="s">
        <v>57</v>
      </c>
      <c r="AI2" s="45" t="s">
        <v>58</v>
      </c>
      <c r="AJ2" s="45" t="s">
        <v>59</v>
      </c>
      <c r="AK2" s="45" t="s">
        <v>60</v>
      </c>
      <c r="AL2" s="45" t="s">
        <v>61</v>
      </c>
      <c r="AM2" s="45" t="s">
        <v>62</v>
      </c>
      <c r="AN2" s="45" t="s">
        <v>63</v>
      </c>
      <c r="AO2" s="45" t="s">
        <v>64</v>
      </c>
      <c r="AP2" s="45" t="s">
        <v>65</v>
      </c>
      <c r="AQ2" s="7" t="s">
        <v>69</v>
      </c>
    </row>
    <row r="3" spans="1:43" ht="12.75">
      <c r="A3" s="45">
        <v>1</v>
      </c>
      <c r="B3" s="45">
        <v>1</v>
      </c>
      <c r="C3" s="88">
        <v>143100</v>
      </c>
      <c r="D3" s="88">
        <v>141510</v>
      </c>
      <c r="E3" s="88">
        <v>5.3</v>
      </c>
      <c r="F3" s="88">
        <v>800899</v>
      </c>
      <c r="G3" s="88">
        <v>54.9</v>
      </c>
      <c r="H3" s="88">
        <v>26.5</v>
      </c>
      <c r="I3" s="88">
        <v>49.8</v>
      </c>
      <c r="J3" s="88">
        <v>12.8</v>
      </c>
      <c r="K3" s="88">
        <v>37.4</v>
      </c>
      <c r="L3" s="88">
        <v>99.7</v>
      </c>
      <c r="M3" s="88">
        <v>63.3</v>
      </c>
      <c r="N3" s="88">
        <v>69.6</v>
      </c>
      <c r="O3" s="88">
        <v>25.9</v>
      </c>
      <c r="P3" s="88">
        <v>6.5</v>
      </c>
      <c r="Q3" s="88">
        <v>1.94</v>
      </c>
      <c r="R3" s="88">
        <v>37.3</v>
      </c>
      <c r="S3" s="88">
        <v>7633.07112250121</v>
      </c>
      <c r="T3" s="88">
        <v>953.062885894628</v>
      </c>
      <c r="U3" s="88">
        <v>7.5</v>
      </c>
      <c r="V3" s="88">
        <v>5486.01763581197</v>
      </c>
      <c r="W3" s="88">
        <v>1358.42264808056</v>
      </c>
      <c r="X3" s="88">
        <v>1.8</v>
      </c>
      <c r="Y3" s="88">
        <v>289.3</v>
      </c>
      <c r="Z3" s="88">
        <v>0.15</v>
      </c>
      <c r="AA3" s="88">
        <v>23.1</v>
      </c>
      <c r="AB3" s="88">
        <v>0</v>
      </c>
      <c r="AC3" s="88">
        <v>16.2</v>
      </c>
      <c r="AD3" s="88">
        <v>10.6</v>
      </c>
      <c r="AE3" s="88">
        <v>20.3</v>
      </c>
      <c r="AF3" s="88">
        <v>13.6</v>
      </c>
      <c r="AG3" s="88">
        <v>16.2</v>
      </c>
      <c r="AH3" s="88">
        <v>0</v>
      </c>
      <c r="AI3" s="88">
        <v>0</v>
      </c>
      <c r="AJ3" s="88">
        <v>0</v>
      </c>
      <c r="AK3" s="88">
        <v>0</v>
      </c>
      <c r="AL3" s="88">
        <v>0</v>
      </c>
      <c r="AM3" s="88">
        <v>15.9</v>
      </c>
      <c r="AN3" s="88">
        <v>0</v>
      </c>
      <c r="AO3" s="88">
        <v>386</v>
      </c>
      <c r="AP3" s="88">
        <v>13</v>
      </c>
      <c r="AQ3" s="98">
        <v>1</v>
      </c>
    </row>
    <row r="4" spans="1:43" ht="12.75">
      <c r="A4" s="45">
        <v>1</v>
      </c>
      <c r="B4" s="45">
        <v>2</v>
      </c>
      <c r="C4" s="88">
        <v>199951</v>
      </c>
      <c r="D4" s="88">
        <v>191801</v>
      </c>
      <c r="E4" s="88">
        <v>6.7</v>
      </c>
      <c r="F4" s="88">
        <v>5474213</v>
      </c>
      <c r="G4" s="88">
        <v>28.7</v>
      </c>
      <c r="H4" s="88">
        <v>35.3</v>
      </c>
      <c r="I4" s="88">
        <v>48</v>
      </c>
      <c r="J4" s="88">
        <v>12.5</v>
      </c>
      <c r="K4" s="88">
        <v>39.5</v>
      </c>
      <c r="L4" s="88">
        <v>99.2</v>
      </c>
      <c r="M4" s="88">
        <v>65.3</v>
      </c>
      <c r="N4" s="88">
        <v>73.9</v>
      </c>
      <c r="O4" s="88">
        <v>23.9</v>
      </c>
      <c r="P4" s="88">
        <v>6.9</v>
      </c>
      <c r="Q4" s="88">
        <v>1.7</v>
      </c>
      <c r="R4" s="88">
        <v>30.8</v>
      </c>
      <c r="S4" s="88">
        <v>6474.9169771438</v>
      </c>
      <c r="T4" s="88">
        <v>1182.80325905181</v>
      </c>
      <c r="U4" s="88">
        <v>-0.899684638330611</v>
      </c>
      <c r="V4" s="88">
        <v>6455.310335036121</v>
      </c>
      <c r="W4" s="88">
        <v>3202.5160739345797</v>
      </c>
      <c r="X4" s="88">
        <v>2</v>
      </c>
      <c r="Y4" s="88">
        <v>1.7</v>
      </c>
      <c r="Z4" s="88">
        <v>0.083888</v>
      </c>
      <c r="AA4" s="88">
        <v>19.5</v>
      </c>
      <c r="AB4" s="88">
        <v>4.8</v>
      </c>
      <c r="AC4" s="88">
        <v>13.9</v>
      </c>
      <c r="AD4" s="88">
        <v>6.3</v>
      </c>
      <c r="AE4" s="88">
        <v>19.7</v>
      </c>
      <c r="AF4" s="88">
        <v>9.6</v>
      </c>
      <c r="AG4" s="88">
        <v>26.2</v>
      </c>
      <c r="AH4" s="88">
        <v>0</v>
      </c>
      <c r="AI4" s="88">
        <v>0</v>
      </c>
      <c r="AJ4" s="88">
        <v>0</v>
      </c>
      <c r="AK4" s="88">
        <v>0</v>
      </c>
      <c r="AL4" s="88">
        <v>0</v>
      </c>
      <c r="AM4" s="88">
        <v>10.9</v>
      </c>
      <c r="AN4" s="88">
        <v>0</v>
      </c>
      <c r="AO4" s="88">
        <v>224</v>
      </c>
      <c r="AP4" s="88">
        <v>20</v>
      </c>
      <c r="AQ4" s="98">
        <v>2</v>
      </c>
    </row>
    <row r="5" spans="1:43" s="7" customFormat="1" ht="12.75">
      <c r="A5" s="7">
        <v>1</v>
      </c>
      <c r="B5" s="45">
        <v>3</v>
      </c>
      <c r="C5" s="89">
        <v>603550</v>
      </c>
      <c r="D5" s="89">
        <v>579330</v>
      </c>
      <c r="E5" s="89">
        <v>56.1</v>
      </c>
      <c r="F5" s="90">
        <v>42789472</v>
      </c>
      <c r="G5" s="90">
        <v>73.8</v>
      </c>
      <c r="H5" s="89">
        <v>68.9</v>
      </c>
      <c r="I5" s="89">
        <v>15.8</v>
      </c>
      <c r="J5" s="89">
        <v>18.5</v>
      </c>
      <c r="K5" s="89">
        <v>65.7</v>
      </c>
      <c r="L5" s="89">
        <v>99.7</v>
      </c>
      <c r="M5" s="90">
        <v>66.34</v>
      </c>
      <c r="N5" s="90">
        <v>76.22</v>
      </c>
      <c r="O5" s="90">
        <v>11.1</v>
      </c>
      <c r="P5" s="90">
        <v>14.6</v>
      </c>
      <c r="Q5" s="90">
        <f>-0.53</f>
        <v>-0.53</v>
      </c>
      <c r="R5" s="90">
        <v>7.7</v>
      </c>
      <c r="S5" s="91">
        <v>63704.26</v>
      </c>
      <c r="T5" s="92">
        <v>1476.74</v>
      </c>
      <c r="U5" s="93">
        <v>1.2</v>
      </c>
      <c r="V5" s="90">
        <v>30960.69982</v>
      </c>
      <c r="W5" s="90">
        <v>31341.6598</v>
      </c>
      <c r="X5" s="94">
        <v>0.51698</v>
      </c>
      <c r="Y5" s="94">
        <v>13.148</v>
      </c>
      <c r="Z5" s="89">
        <v>0.901</v>
      </c>
      <c r="AA5" s="89">
        <v>8.9</v>
      </c>
      <c r="AB5" s="90">
        <v>12.1</v>
      </c>
      <c r="AC5" s="89">
        <v>14.4</v>
      </c>
      <c r="AD5" s="90">
        <v>5.3</v>
      </c>
      <c r="AE5" s="89">
        <v>17.5</v>
      </c>
      <c r="AF5" s="90">
        <v>6</v>
      </c>
      <c r="AG5" s="89">
        <v>33.5</v>
      </c>
      <c r="AH5" s="89">
        <v>107.2</v>
      </c>
      <c r="AI5" s="89">
        <v>108.3</v>
      </c>
      <c r="AJ5" s="89">
        <v>107.5</v>
      </c>
      <c r="AK5" s="89">
        <v>104</v>
      </c>
      <c r="AL5" s="89">
        <v>0</v>
      </c>
      <c r="AM5" s="89">
        <v>164.5</v>
      </c>
      <c r="AN5" s="89">
        <v>201.8</v>
      </c>
      <c r="AO5" s="89">
        <v>433</v>
      </c>
      <c r="AP5" s="89">
        <v>30.6</v>
      </c>
      <c r="AQ5" s="98">
        <v>3</v>
      </c>
    </row>
    <row r="6" spans="1:43" ht="12.75">
      <c r="A6" s="45">
        <v>1</v>
      </c>
      <c r="B6" s="45">
        <v>4</v>
      </c>
      <c r="C6" s="88">
        <v>3287263</v>
      </c>
      <c r="D6" s="88">
        <v>2973193</v>
      </c>
      <c r="E6" s="88">
        <v>53.1</v>
      </c>
      <c r="F6" s="88">
        <v>1236686732</v>
      </c>
      <c r="G6" s="88">
        <v>405.3</v>
      </c>
      <c r="H6" s="88">
        <v>31.3</v>
      </c>
      <c r="I6" s="88">
        <v>52</v>
      </c>
      <c r="J6" s="88">
        <v>14</v>
      </c>
      <c r="K6" s="88">
        <v>34</v>
      </c>
      <c r="L6" s="88">
        <v>62.8</v>
      </c>
      <c r="M6" s="88">
        <v>66.1</v>
      </c>
      <c r="N6" s="88">
        <v>68.3</v>
      </c>
      <c r="O6" s="88">
        <v>20.6</v>
      </c>
      <c r="P6" s="88">
        <v>7.4</v>
      </c>
      <c r="Q6" s="88">
        <v>1.32</v>
      </c>
      <c r="R6" s="88">
        <v>46.1</v>
      </c>
      <c r="S6" s="88">
        <v>1875213.1004786298</v>
      </c>
      <c r="T6" s="88">
        <v>1516.32022237838</v>
      </c>
      <c r="U6" s="88">
        <v>3.23694327305237</v>
      </c>
      <c r="V6" s="88">
        <v>591377.7347504899</v>
      </c>
      <c r="W6" s="88">
        <v>446830.954945896</v>
      </c>
      <c r="X6" s="88">
        <v>308.8</v>
      </c>
      <c r="Y6" s="88">
        <v>271.3</v>
      </c>
      <c r="Z6" s="88">
        <v>17.9</v>
      </c>
      <c r="AA6" s="88">
        <v>17.4</v>
      </c>
      <c r="AB6" s="88">
        <v>4.1</v>
      </c>
      <c r="AC6" s="88">
        <v>13.5</v>
      </c>
      <c r="AD6" s="88">
        <v>8.1</v>
      </c>
      <c r="AE6" s="88">
        <v>18.7</v>
      </c>
      <c r="AF6" s="88">
        <v>6.8</v>
      </c>
      <c r="AG6" s="88">
        <v>31.4</v>
      </c>
      <c r="AH6" s="88">
        <v>104.1</v>
      </c>
      <c r="AI6" s="88">
        <v>95.7</v>
      </c>
      <c r="AJ6" s="88">
        <v>104.3</v>
      </c>
      <c r="AK6" s="88">
        <v>112.5</v>
      </c>
      <c r="AL6" s="88">
        <v>0</v>
      </c>
      <c r="AM6" s="88">
        <v>880</v>
      </c>
      <c r="AN6" s="88">
        <v>14.4</v>
      </c>
      <c r="AO6" s="88">
        <v>137</v>
      </c>
      <c r="AP6" s="88">
        <v>10.1</v>
      </c>
      <c r="AQ6" s="98">
        <v>4</v>
      </c>
    </row>
    <row r="7" spans="1:43" ht="12.75">
      <c r="A7" s="45">
        <v>1</v>
      </c>
      <c r="B7" s="45">
        <v>5</v>
      </c>
      <c r="C7" s="88">
        <v>447400</v>
      </c>
      <c r="D7" s="88">
        <v>425400</v>
      </c>
      <c r="E7" s="88">
        <v>10.1</v>
      </c>
      <c r="F7" s="88">
        <v>28541423</v>
      </c>
      <c r="G7" s="88">
        <v>66.7</v>
      </c>
      <c r="H7" s="88">
        <v>36.2</v>
      </c>
      <c r="I7" s="88">
        <v>44</v>
      </c>
      <c r="J7" s="88">
        <v>20</v>
      </c>
      <c r="K7" s="88">
        <v>36</v>
      </c>
      <c r="L7" s="88">
        <v>99.4</v>
      </c>
      <c r="M7" s="88">
        <v>69.7</v>
      </c>
      <c r="N7" s="88">
        <v>76</v>
      </c>
      <c r="O7" s="88">
        <v>17.3</v>
      </c>
      <c r="P7" s="88">
        <v>5.3</v>
      </c>
      <c r="Q7" s="88">
        <v>1.2</v>
      </c>
      <c r="R7" s="88">
        <v>21.2</v>
      </c>
      <c r="S7" s="88">
        <v>51413.530508346295</v>
      </c>
      <c r="T7" s="88">
        <v>1801.36535267868</v>
      </c>
      <c r="U7" s="88">
        <v>7.36393081290765</v>
      </c>
      <c r="V7" s="88">
        <v>15372.5933629361</v>
      </c>
      <c r="W7" s="88">
        <v>16183.719205010999</v>
      </c>
      <c r="X7" s="88">
        <v>14.8</v>
      </c>
      <c r="Y7" s="88">
        <v>0</v>
      </c>
      <c r="Z7" s="88">
        <v>0</v>
      </c>
      <c r="AA7" s="88">
        <v>19.8</v>
      </c>
      <c r="AB7" s="88">
        <v>4.2</v>
      </c>
      <c r="AC7" s="88">
        <v>21.9</v>
      </c>
      <c r="AD7" s="88">
        <v>7.1</v>
      </c>
      <c r="AE7" s="88">
        <v>9.9</v>
      </c>
      <c r="AF7" s="88">
        <v>12.7</v>
      </c>
      <c r="AG7" s="88">
        <v>24.4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47.4</v>
      </c>
      <c r="AN7" s="88">
        <v>69.1</v>
      </c>
      <c r="AO7" s="88">
        <v>226</v>
      </c>
      <c r="AP7" s="88">
        <v>30.2</v>
      </c>
      <c r="AQ7" s="98">
        <v>5</v>
      </c>
    </row>
    <row r="8" spans="1:43" ht="12.75">
      <c r="A8" s="45">
        <v>1</v>
      </c>
      <c r="B8" s="45">
        <v>6</v>
      </c>
      <c r="C8" s="88">
        <v>33851</v>
      </c>
      <c r="D8" s="88">
        <v>32891</v>
      </c>
      <c r="E8" s="88">
        <v>55.2</v>
      </c>
      <c r="F8" s="88">
        <v>3514381</v>
      </c>
      <c r="G8" s="88">
        <v>111.2</v>
      </c>
      <c r="H8" s="88">
        <v>47.7</v>
      </c>
      <c r="I8" s="88">
        <v>27.5</v>
      </c>
      <c r="J8" s="88">
        <v>12.7</v>
      </c>
      <c r="K8" s="88">
        <v>59.8</v>
      </c>
      <c r="L8" s="88">
        <v>98.5</v>
      </c>
      <c r="M8" s="88">
        <v>65.6</v>
      </c>
      <c r="N8" s="88">
        <v>73.6</v>
      </c>
      <c r="O8" s="88">
        <v>12.5</v>
      </c>
      <c r="P8" s="88">
        <v>12.6</v>
      </c>
      <c r="Q8" s="88">
        <v>-0.01</v>
      </c>
      <c r="R8" s="88">
        <v>13.7</v>
      </c>
      <c r="S8" s="88">
        <v>7253.253047947661</v>
      </c>
      <c r="T8" s="88">
        <v>2063.87783451699</v>
      </c>
      <c r="U8" s="88">
        <v>-0.816504663103201</v>
      </c>
      <c r="V8" s="88">
        <v>6118.29662544073</v>
      </c>
      <c r="W8" s="88">
        <v>3175.30302841457</v>
      </c>
      <c r="X8" s="88">
        <v>2.7</v>
      </c>
      <c r="Y8" s="88">
        <v>1.96</v>
      </c>
      <c r="Z8" s="88">
        <v>0.000227</v>
      </c>
      <c r="AA8" s="88">
        <v>12.8</v>
      </c>
      <c r="AB8" s="88">
        <v>3.1</v>
      </c>
      <c r="AC8" s="88">
        <v>13.3</v>
      </c>
      <c r="AD8" s="88">
        <v>4.1</v>
      </c>
      <c r="AE8" s="88">
        <v>17.8</v>
      </c>
      <c r="AF8" s="88">
        <v>12.6</v>
      </c>
      <c r="AG8" s="88">
        <v>36.3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3.4</v>
      </c>
      <c r="AN8" s="88">
        <v>0</v>
      </c>
      <c r="AO8" s="88">
        <v>310</v>
      </c>
      <c r="AP8" s="88">
        <v>38</v>
      </c>
      <c r="AQ8" s="98">
        <v>6</v>
      </c>
    </row>
    <row r="9" spans="1:43" ht="12.75">
      <c r="A9" s="45">
        <v>1</v>
      </c>
      <c r="B9" s="45">
        <v>7</v>
      </c>
      <c r="C9" s="88">
        <v>29743</v>
      </c>
      <c r="D9" s="88">
        <v>28203</v>
      </c>
      <c r="E9" s="88">
        <v>16.1</v>
      </c>
      <c r="F9" s="88">
        <v>2969081</v>
      </c>
      <c r="G9" s="88">
        <v>105.3</v>
      </c>
      <c r="H9" s="88">
        <v>64.1</v>
      </c>
      <c r="I9" s="88">
        <v>44.2</v>
      </c>
      <c r="J9" s="88">
        <v>16.8</v>
      </c>
      <c r="K9" s="88">
        <v>39</v>
      </c>
      <c r="L9" s="88">
        <v>99.6</v>
      </c>
      <c r="M9" s="88">
        <v>69.9</v>
      </c>
      <c r="N9" s="88">
        <v>77.6</v>
      </c>
      <c r="O9" s="88">
        <v>12.9</v>
      </c>
      <c r="P9" s="88">
        <v>8.5</v>
      </c>
      <c r="Q9" s="88">
        <v>0.44</v>
      </c>
      <c r="R9" s="88">
        <v>18.2</v>
      </c>
      <c r="S9" s="88">
        <v>9950.197236479611</v>
      </c>
      <c r="T9" s="88">
        <v>3351.27173575918</v>
      </c>
      <c r="U9" s="88">
        <v>7.15177317533788</v>
      </c>
      <c r="V9" s="88">
        <v>4902.29891051499</v>
      </c>
      <c r="W9" s="88">
        <v>2495.68891395853</v>
      </c>
      <c r="X9" s="88">
        <v>2.6</v>
      </c>
      <c r="Y9" s="88">
        <v>1.9</v>
      </c>
      <c r="Z9" s="88">
        <v>0</v>
      </c>
      <c r="AA9" s="88">
        <v>20.9</v>
      </c>
      <c r="AB9" s="88">
        <v>8</v>
      </c>
      <c r="AC9" s="88">
        <v>10.9</v>
      </c>
      <c r="AD9" s="88">
        <v>13.4</v>
      </c>
      <c r="AE9" s="88">
        <v>15.2</v>
      </c>
      <c r="AF9" s="88">
        <v>7.4</v>
      </c>
      <c r="AG9" s="88">
        <v>24.2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5.5</v>
      </c>
      <c r="AN9" s="88">
        <v>0</v>
      </c>
      <c r="AO9" s="88">
        <v>293</v>
      </c>
      <c r="AP9" s="88">
        <v>39.2</v>
      </c>
      <c r="AQ9" s="98">
        <v>7</v>
      </c>
    </row>
    <row r="10" spans="1:43" ht="12.75">
      <c r="A10" s="45">
        <v>1</v>
      </c>
      <c r="B10" s="45">
        <v>8</v>
      </c>
      <c r="C10" s="88">
        <v>69700</v>
      </c>
      <c r="D10" s="88">
        <v>69700</v>
      </c>
      <c r="E10" s="88">
        <v>6.4</v>
      </c>
      <c r="F10" s="88">
        <v>4358242</v>
      </c>
      <c r="G10" s="88">
        <v>65.6</v>
      </c>
      <c r="H10" s="88">
        <v>52.8</v>
      </c>
      <c r="I10" s="88">
        <v>55.6</v>
      </c>
      <c r="J10" s="88">
        <v>8.9</v>
      </c>
      <c r="K10" s="88">
        <v>35.5</v>
      </c>
      <c r="L10" s="88">
        <v>99.7</v>
      </c>
      <c r="M10" s="88">
        <v>74</v>
      </c>
      <c r="N10" s="88">
        <v>81</v>
      </c>
      <c r="O10" s="88">
        <v>10.8</v>
      </c>
      <c r="P10" s="88">
        <v>10.1</v>
      </c>
      <c r="Q10" s="88">
        <v>0.07</v>
      </c>
      <c r="R10" s="88">
        <v>14.7</v>
      </c>
      <c r="S10" s="88">
        <v>15829.7004038335</v>
      </c>
      <c r="T10" s="88">
        <v>3632.12974493694</v>
      </c>
      <c r="U10" s="88">
        <v>6.11493174367546</v>
      </c>
      <c r="V10" s="88">
        <v>9147.37698098926</v>
      </c>
      <c r="W10" s="88">
        <v>6085.106684498201</v>
      </c>
      <c r="X10" s="88">
        <v>4.7</v>
      </c>
      <c r="Y10" s="88">
        <v>2.8</v>
      </c>
      <c r="Z10" s="88">
        <v>0</v>
      </c>
      <c r="AA10" s="88">
        <v>8.3</v>
      </c>
      <c r="AB10" s="88">
        <v>3.7</v>
      </c>
      <c r="AC10" s="88">
        <v>13.2</v>
      </c>
      <c r="AD10" s="88">
        <v>7.2</v>
      </c>
      <c r="AE10" s="88">
        <v>18.9</v>
      </c>
      <c r="AF10" s="88">
        <v>10.4</v>
      </c>
      <c r="AG10" s="88">
        <v>38.3</v>
      </c>
      <c r="AH10" s="88">
        <v>131.6</v>
      </c>
      <c r="AI10" s="88">
        <v>0</v>
      </c>
      <c r="AJ10" s="88">
        <v>133.8</v>
      </c>
      <c r="AK10" s="88">
        <v>108.9</v>
      </c>
      <c r="AL10" s="88">
        <v>0</v>
      </c>
      <c r="AM10" s="88">
        <v>8.4</v>
      </c>
      <c r="AN10" s="88">
        <v>0</v>
      </c>
      <c r="AO10" s="88">
        <v>450</v>
      </c>
      <c r="AP10" s="88">
        <v>36.6</v>
      </c>
      <c r="AQ10" s="98">
        <v>8</v>
      </c>
    </row>
    <row r="11" spans="1:43" ht="12.75">
      <c r="A11" s="45">
        <v>1</v>
      </c>
      <c r="B11" s="45">
        <v>9</v>
      </c>
      <c r="C11" s="88">
        <v>28748</v>
      </c>
      <c r="D11" s="88">
        <v>27398</v>
      </c>
      <c r="E11" s="88">
        <v>22.3</v>
      </c>
      <c r="F11" s="88">
        <v>3162083</v>
      </c>
      <c r="G11" s="88">
        <v>109.6</v>
      </c>
      <c r="H11" s="88">
        <v>53.4</v>
      </c>
      <c r="I11" s="88">
        <v>47.8</v>
      </c>
      <c r="J11" s="88">
        <v>23</v>
      </c>
      <c r="K11" s="88">
        <v>29.2</v>
      </c>
      <c r="L11" s="88">
        <v>95.9</v>
      </c>
      <c r="M11" s="88">
        <v>75</v>
      </c>
      <c r="N11" s="88">
        <v>80.5</v>
      </c>
      <c r="O11" s="88">
        <v>12.4</v>
      </c>
      <c r="P11" s="88">
        <v>6.3</v>
      </c>
      <c r="Q11" s="88">
        <v>0.61</v>
      </c>
      <c r="R11" s="88">
        <v>14.1</v>
      </c>
      <c r="S11" s="88">
        <v>12044.4647041446</v>
      </c>
      <c r="T11" s="88">
        <v>3809.02863844643</v>
      </c>
      <c r="U11" s="88">
        <v>1.29999999996611</v>
      </c>
      <c r="V11" s="88">
        <v>6666.59377669253</v>
      </c>
      <c r="W11" s="88">
        <v>4292.40555101157</v>
      </c>
      <c r="X11" s="88">
        <v>3.7</v>
      </c>
      <c r="Y11" s="88">
        <v>2.4</v>
      </c>
      <c r="Z11" s="88">
        <v>0.050607</v>
      </c>
      <c r="AA11" s="88">
        <v>20.4</v>
      </c>
      <c r="AB11" s="88">
        <v>3.9</v>
      </c>
      <c r="AC11" s="88">
        <v>7</v>
      </c>
      <c r="AD11" s="88">
        <v>8.8</v>
      </c>
      <c r="AE11" s="88">
        <v>22.5</v>
      </c>
      <c r="AF11" s="88">
        <v>9.2</v>
      </c>
      <c r="AG11" s="88">
        <v>28.2</v>
      </c>
      <c r="AH11" s="88">
        <v>104.7</v>
      </c>
      <c r="AI11" s="88">
        <v>196.7</v>
      </c>
      <c r="AJ11" s="88">
        <v>109.4</v>
      </c>
      <c r="AK11" s="88">
        <v>75.7</v>
      </c>
      <c r="AL11" s="88">
        <v>0</v>
      </c>
      <c r="AM11" s="88">
        <v>5.2</v>
      </c>
      <c r="AN11" s="88">
        <v>0</v>
      </c>
      <c r="AO11" s="88">
        <v>190</v>
      </c>
      <c r="AP11" s="88">
        <v>49</v>
      </c>
      <c r="AQ11" s="98">
        <v>9</v>
      </c>
    </row>
    <row r="12" spans="1:43" ht="12.75">
      <c r="A12" s="45">
        <v>1</v>
      </c>
      <c r="B12" s="45">
        <v>10</v>
      </c>
      <c r="C12" s="88">
        <v>51197</v>
      </c>
      <c r="D12" s="88">
        <v>51187</v>
      </c>
      <c r="E12" s="88">
        <v>19.5</v>
      </c>
      <c r="F12" s="88">
        <v>3833916</v>
      </c>
      <c r="G12" s="88">
        <v>75.8</v>
      </c>
      <c r="H12" s="88">
        <v>48.3</v>
      </c>
      <c r="I12" s="88">
        <v>20.4</v>
      </c>
      <c r="J12" s="88">
        <v>32.6</v>
      </c>
      <c r="K12" s="88">
        <v>47</v>
      </c>
      <c r="L12" s="88">
        <v>97.9</v>
      </c>
      <c r="M12" s="88">
        <v>72.9</v>
      </c>
      <c r="N12" s="88">
        <v>79.1</v>
      </c>
      <c r="O12" s="88">
        <v>8.9</v>
      </c>
      <c r="P12" s="88">
        <v>9.4</v>
      </c>
      <c r="Q12" s="88">
        <v>-0.05</v>
      </c>
      <c r="R12" s="88">
        <v>6.1</v>
      </c>
      <c r="S12" s="88">
        <v>17318.5747882796</v>
      </c>
      <c r="T12" s="88">
        <v>4517.20246042939</v>
      </c>
      <c r="U12" s="88">
        <v>-0.700000000000001</v>
      </c>
      <c r="V12" s="88">
        <v>9275.95530642198</v>
      </c>
      <c r="W12" s="88">
        <v>5035.92235937306</v>
      </c>
      <c r="X12" s="88">
        <v>9</v>
      </c>
      <c r="Y12" s="88">
        <v>4.1</v>
      </c>
      <c r="Z12" s="88">
        <v>0.064</v>
      </c>
      <c r="AA12" s="88">
        <v>8.3</v>
      </c>
      <c r="AB12" s="88">
        <v>7.6</v>
      </c>
      <c r="AC12" s="88">
        <v>13.2</v>
      </c>
      <c r="AD12" s="88">
        <v>5.4</v>
      </c>
      <c r="AE12" s="88">
        <v>17.9</v>
      </c>
      <c r="AF12" s="88">
        <v>8.1</v>
      </c>
      <c r="AG12" s="88">
        <v>39.5</v>
      </c>
      <c r="AH12" s="88">
        <v>98.4</v>
      </c>
      <c r="AI12" s="88">
        <v>109.8</v>
      </c>
      <c r="AJ12" s="88">
        <v>98.5</v>
      </c>
      <c r="AK12" s="88">
        <v>90.8</v>
      </c>
      <c r="AL12" s="88">
        <v>0</v>
      </c>
      <c r="AM12" s="88">
        <v>15</v>
      </c>
      <c r="AN12" s="88">
        <v>0</v>
      </c>
      <c r="AO12" s="88">
        <v>282</v>
      </c>
      <c r="AP12" s="88">
        <v>60</v>
      </c>
      <c r="AQ12" s="98">
        <v>10</v>
      </c>
    </row>
    <row r="13" spans="1:43" ht="12.75">
      <c r="A13" s="45">
        <v>1</v>
      </c>
      <c r="B13" s="45">
        <v>11</v>
      </c>
      <c r="C13" s="88">
        <v>77474</v>
      </c>
      <c r="D13" s="88">
        <v>77474</v>
      </c>
      <c r="E13" s="88">
        <v>37.7</v>
      </c>
      <c r="F13" s="88">
        <v>9552553</v>
      </c>
      <c r="G13" s="88">
        <v>93.9</v>
      </c>
      <c r="H13" s="88">
        <v>56.4</v>
      </c>
      <c r="I13" s="88">
        <v>21.9</v>
      </c>
      <c r="J13" s="88">
        <v>19.5</v>
      </c>
      <c r="K13" s="88">
        <v>58.6</v>
      </c>
      <c r="L13" s="88">
        <v>97.9</v>
      </c>
      <c r="M13" s="88">
        <v>71.7</v>
      </c>
      <c r="N13" s="88">
        <v>77.6</v>
      </c>
      <c r="O13" s="88">
        <v>9.2</v>
      </c>
      <c r="P13" s="88">
        <v>13.8</v>
      </c>
      <c r="Q13" s="88">
        <v>-0.46</v>
      </c>
      <c r="R13" s="88">
        <v>6.4</v>
      </c>
      <c r="S13" s="88">
        <v>38490.873318756894</v>
      </c>
      <c r="T13" s="88">
        <v>5314.81497900937</v>
      </c>
      <c r="U13" s="88">
        <v>-1.74632884164313</v>
      </c>
      <c r="V13" s="88">
        <v>22199.340543960498</v>
      </c>
      <c r="W13" s="88">
        <v>15341.218950374701</v>
      </c>
      <c r="X13" s="88">
        <v>19.6</v>
      </c>
      <c r="Y13" s="88">
        <v>14.9</v>
      </c>
      <c r="Z13" s="88">
        <v>0.461041</v>
      </c>
      <c r="AA13" s="88">
        <v>10.2</v>
      </c>
      <c r="AB13" s="88">
        <v>7.2</v>
      </c>
      <c r="AC13" s="88">
        <v>16.6</v>
      </c>
      <c r="AD13" s="88">
        <v>4.3</v>
      </c>
      <c r="AE13" s="88">
        <v>11</v>
      </c>
      <c r="AF13" s="88">
        <v>10.8</v>
      </c>
      <c r="AG13" s="88">
        <v>39.9</v>
      </c>
      <c r="AH13" s="88">
        <v>100.2</v>
      </c>
      <c r="AI13" s="88">
        <v>109.9</v>
      </c>
      <c r="AJ13" s="88">
        <v>98.9</v>
      </c>
      <c r="AK13" s="88">
        <v>101.9</v>
      </c>
      <c r="AL13" s="88">
        <v>0</v>
      </c>
      <c r="AM13" s="88">
        <v>35.4</v>
      </c>
      <c r="AN13" s="88">
        <v>0</v>
      </c>
      <c r="AO13" s="88">
        <v>248</v>
      </c>
      <c r="AP13" s="88">
        <v>42.2</v>
      </c>
      <c r="AQ13" s="98">
        <v>11</v>
      </c>
    </row>
    <row r="14" spans="1:43" s="7" customFormat="1" ht="12.75">
      <c r="A14" s="7">
        <v>1</v>
      </c>
      <c r="B14" s="45">
        <v>12</v>
      </c>
      <c r="C14" s="95">
        <v>1219602</v>
      </c>
      <c r="D14" s="95">
        <v>1219602</v>
      </c>
      <c r="E14" s="49">
        <v>10.4</v>
      </c>
      <c r="F14" s="90">
        <v>55313727</v>
      </c>
      <c r="G14" s="90">
        <v>45.3</v>
      </c>
      <c r="H14" s="90">
        <v>31.3</v>
      </c>
      <c r="I14" s="90">
        <v>36</v>
      </c>
      <c r="J14" s="90">
        <v>20.6</v>
      </c>
      <c r="K14" s="90">
        <v>43.4</v>
      </c>
      <c r="L14" s="90">
        <v>59.3</v>
      </c>
      <c r="M14" s="90">
        <v>60.6</v>
      </c>
      <c r="N14" s="90">
        <v>63.1</v>
      </c>
      <c r="O14" s="90">
        <v>20.2</v>
      </c>
      <c r="P14" s="90">
        <v>9.46</v>
      </c>
      <c r="Q14" s="90">
        <v>22.4</v>
      </c>
      <c r="R14" s="90">
        <v>33.6</v>
      </c>
      <c r="S14" s="91">
        <v>31729</v>
      </c>
      <c r="T14" s="92">
        <v>5736</v>
      </c>
      <c r="U14" s="93">
        <v>1.4</v>
      </c>
      <c r="V14" s="90">
        <v>115940</v>
      </c>
      <c r="W14" s="90">
        <v>1094240</v>
      </c>
      <c r="X14" s="96" t="s">
        <v>16</v>
      </c>
      <c r="Y14" s="94">
        <v>4.912</v>
      </c>
      <c r="Z14" s="96">
        <v>0</v>
      </c>
      <c r="AA14" s="90">
        <v>17.8</v>
      </c>
      <c r="AB14" s="90">
        <v>4.5</v>
      </c>
      <c r="AC14" s="90">
        <v>15.4</v>
      </c>
      <c r="AD14" s="96" t="s">
        <v>16</v>
      </c>
      <c r="AE14" s="96" t="s">
        <v>16</v>
      </c>
      <c r="AF14" s="96" t="s">
        <v>16</v>
      </c>
      <c r="AG14" s="96" t="s">
        <v>16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0">
        <v>253</v>
      </c>
      <c r="AN14" s="90">
        <v>73</v>
      </c>
      <c r="AO14" s="90">
        <v>220</v>
      </c>
      <c r="AP14" s="90">
        <v>10.1</v>
      </c>
      <c r="AQ14" s="98">
        <v>12</v>
      </c>
    </row>
    <row r="15" spans="1:43" ht="12.75">
      <c r="A15" s="45">
        <v>1</v>
      </c>
      <c r="B15" s="45">
        <v>14</v>
      </c>
      <c r="C15" s="88">
        <v>488100</v>
      </c>
      <c r="D15" s="88">
        <v>469930</v>
      </c>
      <c r="E15" s="88">
        <v>3.9</v>
      </c>
      <c r="F15" s="88">
        <v>5172931</v>
      </c>
      <c r="G15" s="88">
        <v>10.8</v>
      </c>
      <c r="H15" s="88">
        <v>48.7</v>
      </c>
      <c r="I15" s="88">
        <v>48.2</v>
      </c>
      <c r="J15" s="88">
        <v>14</v>
      </c>
      <c r="K15" s="88">
        <v>37.8</v>
      </c>
      <c r="L15" s="88">
        <v>99.6</v>
      </c>
      <c r="M15" s="88">
        <v>65.9</v>
      </c>
      <c r="N15" s="88">
        <v>72</v>
      </c>
      <c r="O15" s="88">
        <v>19.6</v>
      </c>
      <c r="P15" s="88">
        <v>6.2</v>
      </c>
      <c r="Q15" s="88">
        <v>1.33</v>
      </c>
      <c r="R15" s="88">
        <v>40.9</v>
      </c>
      <c r="S15" s="88">
        <v>33465.7159010526</v>
      </c>
      <c r="T15" s="88">
        <v>6469.39151151497</v>
      </c>
      <c r="U15" s="88">
        <v>7.96782266535894</v>
      </c>
      <c r="V15" s="88">
        <v>15164.1550761404</v>
      </c>
      <c r="W15" s="88">
        <v>25682.1135192982</v>
      </c>
      <c r="X15" s="88">
        <v>4.1</v>
      </c>
      <c r="Y15" s="88">
        <v>0</v>
      </c>
      <c r="Z15" s="88">
        <v>0</v>
      </c>
      <c r="AA15" s="88">
        <v>13.8</v>
      </c>
      <c r="AB15" s="88">
        <v>2.4</v>
      </c>
      <c r="AC15" s="88">
        <v>39.3</v>
      </c>
      <c r="AD15" s="88">
        <v>8.4</v>
      </c>
      <c r="AE15" s="88">
        <v>4.2</v>
      </c>
      <c r="AF15" s="88">
        <v>6.5</v>
      </c>
      <c r="AG15" s="88">
        <v>25.4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15</v>
      </c>
      <c r="AN15" s="88">
        <v>0</v>
      </c>
      <c r="AO15" s="88">
        <v>190</v>
      </c>
      <c r="AP15" s="88">
        <v>5</v>
      </c>
      <c r="AQ15" s="98">
        <v>13</v>
      </c>
    </row>
    <row r="16" spans="1:43" ht="12.75">
      <c r="A16" s="45">
        <v>1</v>
      </c>
      <c r="B16" s="45">
        <v>15</v>
      </c>
      <c r="C16" s="88">
        <v>13812</v>
      </c>
      <c r="D16" s="88">
        <v>13452</v>
      </c>
      <c r="E16" s="88">
        <v>12.9</v>
      </c>
      <c r="F16" s="88">
        <v>621081</v>
      </c>
      <c r="G16" s="88">
        <v>48.6</v>
      </c>
      <c r="H16" s="88">
        <v>63.3</v>
      </c>
      <c r="I16" s="88">
        <v>6.3</v>
      </c>
      <c r="J16" s="88">
        <v>20.9</v>
      </c>
      <c r="K16" s="88">
        <v>72.8</v>
      </c>
      <c r="L16" s="88">
        <v>98.4</v>
      </c>
      <c r="M16" s="88">
        <v>75</v>
      </c>
      <c r="N16" s="88">
        <v>81.1</v>
      </c>
      <c r="O16" s="88">
        <v>10.9</v>
      </c>
      <c r="P16" s="88">
        <v>9</v>
      </c>
      <c r="Q16" s="88">
        <v>0.19</v>
      </c>
      <c r="R16" s="88">
        <v>9.3</v>
      </c>
      <c r="S16" s="88">
        <v>4045.84721534883</v>
      </c>
      <c r="T16" s="88">
        <v>6514.2021980206</v>
      </c>
      <c r="U16" s="88">
        <v>-2.54580928764461</v>
      </c>
      <c r="V16" s="88">
        <v>2783.50097709569</v>
      </c>
      <c r="W16" s="88">
        <v>1785.22603485078</v>
      </c>
      <c r="X16" s="88">
        <v>1.9</v>
      </c>
      <c r="Y16" s="88">
        <v>0.3927</v>
      </c>
      <c r="Z16" s="88">
        <v>0</v>
      </c>
      <c r="AA16" s="88">
        <v>8.8</v>
      </c>
      <c r="AB16" s="88">
        <v>7.3</v>
      </c>
      <c r="AC16" s="88">
        <v>5.1</v>
      </c>
      <c r="AD16" s="88">
        <v>5.5</v>
      </c>
      <c r="AE16" s="88">
        <v>22.6</v>
      </c>
      <c r="AF16" s="88">
        <v>10.8</v>
      </c>
      <c r="AG16" s="88">
        <v>39.9</v>
      </c>
      <c r="AH16" s="88">
        <v>83.1</v>
      </c>
      <c r="AI16" s="88">
        <v>84.1</v>
      </c>
      <c r="AJ16" s="88">
        <v>96.1</v>
      </c>
      <c r="AK16" s="88">
        <v>68.2</v>
      </c>
      <c r="AL16" s="88">
        <v>0</v>
      </c>
      <c r="AM16" s="88">
        <v>2.6</v>
      </c>
      <c r="AN16" s="88">
        <v>0</v>
      </c>
      <c r="AO16" s="88">
        <v>26.8</v>
      </c>
      <c r="AP16" s="88">
        <v>40</v>
      </c>
      <c r="AQ16" s="98">
        <v>14</v>
      </c>
    </row>
    <row r="17" spans="1:43" ht="12.75">
      <c r="A17" s="45">
        <v>1</v>
      </c>
      <c r="B17" s="45">
        <v>16</v>
      </c>
      <c r="C17" s="88">
        <v>207600</v>
      </c>
      <c r="D17" s="88">
        <v>202900</v>
      </c>
      <c r="E17" s="88">
        <v>27.3</v>
      </c>
      <c r="F17" s="88">
        <v>9405097</v>
      </c>
      <c r="G17" s="88">
        <v>47.5</v>
      </c>
      <c r="H17" s="88">
        <v>75</v>
      </c>
      <c r="I17" s="88">
        <v>9.4</v>
      </c>
      <c r="J17" s="88">
        <v>45.9</v>
      </c>
      <c r="K17" s="88">
        <v>44.7</v>
      </c>
      <c r="L17" s="88">
        <v>99.6</v>
      </c>
      <c r="M17" s="88">
        <v>65.8</v>
      </c>
      <c r="N17" s="88">
        <v>77.5</v>
      </c>
      <c r="O17" s="88">
        <v>11</v>
      </c>
      <c r="P17" s="88">
        <v>13.9</v>
      </c>
      <c r="Q17" s="88">
        <v>-0.28</v>
      </c>
      <c r="R17" s="88">
        <v>3.7</v>
      </c>
      <c r="S17" s="88">
        <v>63259.1461372825</v>
      </c>
      <c r="T17" s="88">
        <v>6726.04930467835</v>
      </c>
      <c r="U17" s="88">
        <v>1.46977592658741</v>
      </c>
      <c r="V17" s="88">
        <v>48776.6306773962</v>
      </c>
      <c r="W17" s="88">
        <v>51642.7179252716</v>
      </c>
      <c r="X17" s="88">
        <v>22.3</v>
      </c>
      <c r="Y17" s="88">
        <v>6.01</v>
      </c>
      <c r="Z17" s="88">
        <v>1.2</v>
      </c>
      <c r="AA17" s="88">
        <v>9.5</v>
      </c>
      <c r="AB17" s="88">
        <v>4.3</v>
      </c>
      <c r="AC17" s="88">
        <v>31.1</v>
      </c>
      <c r="AD17" s="88">
        <v>7.7</v>
      </c>
      <c r="AE17" s="88">
        <v>16.8</v>
      </c>
      <c r="AF17" s="88">
        <v>8</v>
      </c>
      <c r="AG17" s="88">
        <v>22.6</v>
      </c>
      <c r="AH17" s="88">
        <v>115.4</v>
      </c>
      <c r="AI17" s="88">
        <v>101.3</v>
      </c>
      <c r="AJ17" s="88">
        <v>118</v>
      </c>
      <c r="AK17" s="88">
        <v>93.4</v>
      </c>
      <c r="AL17" s="88">
        <v>0</v>
      </c>
      <c r="AM17" s="88">
        <v>28.6</v>
      </c>
      <c r="AN17" s="88">
        <v>256.3</v>
      </c>
      <c r="AO17" s="88">
        <v>386</v>
      </c>
      <c r="AP17" s="88">
        <v>39.6</v>
      </c>
      <c r="AQ17" s="98">
        <v>15</v>
      </c>
    </row>
    <row r="18" spans="1:43" ht="12.75">
      <c r="A18" s="45">
        <v>1</v>
      </c>
      <c r="B18" s="45">
        <v>17</v>
      </c>
      <c r="C18" s="88">
        <v>110879</v>
      </c>
      <c r="D18" s="88">
        <v>108489</v>
      </c>
      <c r="E18" s="88">
        <v>28.9</v>
      </c>
      <c r="F18" s="88">
        <v>7277831</v>
      </c>
      <c r="G18" s="88">
        <v>64.9</v>
      </c>
      <c r="H18" s="88">
        <v>73.1</v>
      </c>
      <c r="I18" s="88">
        <v>7.1</v>
      </c>
      <c r="J18" s="88">
        <v>35.2</v>
      </c>
      <c r="K18" s="88">
        <v>57.7</v>
      </c>
      <c r="L18" s="88">
        <v>98.4</v>
      </c>
      <c r="M18" s="88">
        <v>70.2</v>
      </c>
      <c r="N18" s="88">
        <v>77.7</v>
      </c>
      <c r="O18" s="88">
        <v>9.2</v>
      </c>
      <c r="P18" s="88">
        <v>14.3</v>
      </c>
      <c r="Q18" s="88">
        <v>-0.51</v>
      </c>
      <c r="R18" s="88">
        <v>16.1</v>
      </c>
      <c r="S18" s="88">
        <v>50972.1257514536</v>
      </c>
      <c r="T18" s="88">
        <v>7003.75232008735</v>
      </c>
      <c r="U18" s="88">
        <v>0.775460260350958</v>
      </c>
      <c r="V18" s="88">
        <v>35845.5812883939</v>
      </c>
      <c r="W18" s="88">
        <v>33961.5446273119</v>
      </c>
      <c r="X18" s="88">
        <v>19.2</v>
      </c>
      <c r="Y18" s="88">
        <v>15.3</v>
      </c>
      <c r="Z18" s="88">
        <v>1.3</v>
      </c>
      <c r="AA18" s="88">
        <v>6.4</v>
      </c>
      <c r="AB18" s="88">
        <v>7.9</v>
      </c>
      <c r="AC18" s="88">
        <v>16.6</v>
      </c>
      <c r="AD18" s="88">
        <v>5.9</v>
      </c>
      <c r="AE18" s="88">
        <v>13.8</v>
      </c>
      <c r="AF18" s="88">
        <v>11.6</v>
      </c>
      <c r="AG18" s="88">
        <v>37.8</v>
      </c>
      <c r="AH18" s="88">
        <v>105.4</v>
      </c>
      <c r="AI18" s="88">
        <v>105.8</v>
      </c>
      <c r="AJ18" s="88">
        <v>105.2</v>
      </c>
      <c r="AK18" s="88">
        <v>107.4</v>
      </c>
      <c r="AL18" s="88">
        <v>0</v>
      </c>
      <c r="AM18" s="88">
        <v>40</v>
      </c>
      <c r="AN18" s="88">
        <v>454.1</v>
      </c>
      <c r="AO18" s="88">
        <v>429</v>
      </c>
      <c r="AP18" s="88">
        <v>51</v>
      </c>
      <c r="AQ18" s="98">
        <v>16</v>
      </c>
    </row>
    <row r="19" spans="1:43" ht="12.75">
      <c r="A19" s="45">
        <v>1</v>
      </c>
      <c r="B19" s="45">
        <v>18</v>
      </c>
      <c r="C19" s="88">
        <v>86600</v>
      </c>
      <c r="D19" s="88">
        <v>82629</v>
      </c>
      <c r="E19" s="88">
        <v>22.7</v>
      </c>
      <c r="F19" s="88">
        <v>9308959</v>
      </c>
      <c r="G19" s="88">
        <v>114.9</v>
      </c>
      <c r="H19" s="88">
        <v>53.6</v>
      </c>
      <c r="I19" s="88">
        <v>38.3</v>
      </c>
      <c r="J19" s="88">
        <v>12.1</v>
      </c>
      <c r="K19" s="88">
        <v>49.6</v>
      </c>
      <c r="L19" s="88">
        <v>99.8</v>
      </c>
      <c r="M19" s="88">
        <v>68.4</v>
      </c>
      <c r="N19" s="88">
        <v>74.7</v>
      </c>
      <c r="O19" s="88">
        <v>17.3</v>
      </c>
      <c r="P19" s="88">
        <v>7.1</v>
      </c>
      <c r="Q19" s="88">
        <v>1.02</v>
      </c>
      <c r="R19" s="88">
        <v>28.8</v>
      </c>
      <c r="S19" s="88">
        <v>68726.9389896471</v>
      </c>
      <c r="T19" s="88">
        <v>7382.88126412922</v>
      </c>
      <c r="U19" s="88">
        <v>2.10131317816491</v>
      </c>
      <c r="V19" s="88">
        <v>17621.0551102653</v>
      </c>
      <c r="W19" s="88">
        <v>36912.7113395956</v>
      </c>
      <c r="X19" s="88">
        <v>19.5</v>
      </c>
      <c r="Y19" s="88">
        <v>10.3</v>
      </c>
      <c r="Z19" s="88">
        <v>0</v>
      </c>
      <c r="AA19" s="88">
        <v>5.5</v>
      </c>
      <c r="AB19" s="88">
        <v>48.6</v>
      </c>
      <c r="AC19" s="88">
        <v>4.4</v>
      </c>
      <c r="AD19" s="88">
        <v>9.8</v>
      </c>
      <c r="AE19" s="88">
        <v>9</v>
      </c>
      <c r="AF19" s="88">
        <v>7.6</v>
      </c>
      <c r="AG19" s="88">
        <v>15.1</v>
      </c>
      <c r="AH19" s="88">
        <v>92.8</v>
      </c>
      <c r="AI19" s="88">
        <v>87.8</v>
      </c>
      <c r="AJ19" s="88">
        <v>112.9</v>
      </c>
      <c r="AK19" s="88">
        <v>121.1</v>
      </c>
      <c r="AL19" s="88">
        <v>113.5</v>
      </c>
      <c r="AM19" s="88">
        <v>17.9</v>
      </c>
      <c r="AN19" s="88">
        <v>117.8</v>
      </c>
      <c r="AO19" s="88">
        <v>216</v>
      </c>
      <c r="AP19" s="88">
        <v>50</v>
      </c>
      <c r="AQ19" s="98">
        <v>17</v>
      </c>
    </row>
    <row r="20" spans="1:43" ht="12.75">
      <c r="A20" s="45">
        <v>1</v>
      </c>
      <c r="B20" s="45">
        <v>13</v>
      </c>
      <c r="C20" s="88">
        <v>9596961</v>
      </c>
      <c r="D20" s="88">
        <v>9569901</v>
      </c>
      <c r="E20" s="90">
        <v>11.26</v>
      </c>
      <c r="F20" s="90">
        <v>1377903137</v>
      </c>
      <c r="G20" s="90">
        <v>143.5</v>
      </c>
      <c r="H20" s="90">
        <v>54.77</v>
      </c>
      <c r="I20" s="90">
        <v>45.59</v>
      </c>
      <c r="J20" s="90">
        <v>29.9</v>
      </c>
      <c r="K20" s="90">
        <v>24.51</v>
      </c>
      <c r="L20" s="90">
        <v>94.3</v>
      </c>
      <c r="M20" s="90">
        <v>74.09</v>
      </c>
      <c r="N20" s="90">
        <v>76.68</v>
      </c>
      <c r="O20" s="90">
        <v>12.4</v>
      </c>
      <c r="P20" s="88">
        <v>7.2</v>
      </c>
      <c r="Q20" s="90">
        <v>5.2</v>
      </c>
      <c r="R20" s="90">
        <v>9.2</v>
      </c>
      <c r="S20" s="91">
        <v>10361000</v>
      </c>
      <c r="T20" s="92">
        <v>7595</v>
      </c>
      <c r="U20" s="93">
        <v>7.4</v>
      </c>
      <c r="V20" s="90">
        <v>2261067</v>
      </c>
      <c r="W20" s="90">
        <v>2545089000</v>
      </c>
      <c r="X20" s="88">
        <v>1700</v>
      </c>
      <c r="Y20" s="90">
        <v>3843.018</v>
      </c>
      <c r="Z20" s="90">
        <v>37.8</v>
      </c>
      <c r="AA20" s="88">
        <v>10.1</v>
      </c>
      <c r="AB20" s="90">
        <v>8.2</v>
      </c>
      <c r="AC20" s="90">
        <v>34.1</v>
      </c>
      <c r="AD20" s="90">
        <v>8.2</v>
      </c>
      <c r="AE20" s="90">
        <v>13.4</v>
      </c>
      <c r="AF20" s="90">
        <v>8.1</v>
      </c>
      <c r="AG20" s="90">
        <v>32.3</v>
      </c>
      <c r="AH20" s="88">
        <v>0</v>
      </c>
      <c r="AI20" s="88">
        <v>0</v>
      </c>
      <c r="AJ20" s="97">
        <v>110</v>
      </c>
      <c r="AK20" s="97">
        <v>115</v>
      </c>
      <c r="AL20" s="97">
        <v>124.6</v>
      </c>
      <c r="AM20" s="49">
        <v>5.65</v>
      </c>
      <c r="AN20" s="90">
        <v>64</v>
      </c>
      <c r="AO20" s="90">
        <v>394</v>
      </c>
      <c r="AP20" s="88">
        <v>38.3</v>
      </c>
      <c r="AQ20" s="98">
        <v>18</v>
      </c>
    </row>
    <row r="21" spans="1:43" ht="12.75">
      <c r="A21" s="45">
        <v>1</v>
      </c>
      <c r="B21" s="45">
        <v>19</v>
      </c>
      <c r="C21" s="88">
        <v>238391</v>
      </c>
      <c r="D21" s="88">
        <v>229891</v>
      </c>
      <c r="E21" s="88">
        <v>38.2</v>
      </c>
      <c r="F21" s="88">
        <v>21754741</v>
      </c>
      <c r="G21" s="88">
        <v>95</v>
      </c>
      <c r="H21" s="88">
        <v>52.8</v>
      </c>
      <c r="I21" s="88">
        <v>30</v>
      </c>
      <c r="J21" s="88">
        <v>20.2</v>
      </c>
      <c r="K21" s="88">
        <v>49.8</v>
      </c>
      <c r="L21" s="88">
        <v>97.7</v>
      </c>
      <c r="M21" s="88">
        <v>70.8</v>
      </c>
      <c r="N21" s="88">
        <v>77.9</v>
      </c>
      <c r="O21" s="88">
        <v>9.5</v>
      </c>
      <c r="P21" s="88">
        <v>11.8</v>
      </c>
      <c r="Q21" s="88">
        <v>-0.24</v>
      </c>
      <c r="R21" s="88">
        <v>10.7</v>
      </c>
      <c r="S21" s="88">
        <v>169396.055590796</v>
      </c>
      <c r="T21" s="88">
        <v>7786.6270892766</v>
      </c>
      <c r="U21" s="88">
        <v>0.689104026043963</v>
      </c>
      <c r="V21" s="88">
        <v>76485.81396689931</v>
      </c>
      <c r="W21" s="88">
        <v>67751.25425292659</v>
      </c>
      <c r="X21" s="88">
        <v>67.4</v>
      </c>
      <c r="Y21" s="88">
        <v>42.9</v>
      </c>
      <c r="Z21" s="88">
        <v>3.3</v>
      </c>
      <c r="AA21" s="88">
        <v>6</v>
      </c>
      <c r="AB21" s="88">
        <v>7.2</v>
      </c>
      <c r="AC21" s="88">
        <v>25.3</v>
      </c>
      <c r="AD21" s="88">
        <v>9.8</v>
      </c>
      <c r="AE21" s="88">
        <v>7.2</v>
      </c>
      <c r="AF21" s="88">
        <v>10.5</v>
      </c>
      <c r="AG21" s="88">
        <v>34</v>
      </c>
      <c r="AH21" s="88">
        <v>110.1</v>
      </c>
      <c r="AI21" s="88">
        <v>113.6</v>
      </c>
      <c r="AJ21" s="88">
        <v>110.3</v>
      </c>
      <c r="AK21" s="88">
        <v>106.3</v>
      </c>
      <c r="AL21" s="88">
        <v>0</v>
      </c>
      <c r="AM21" s="88">
        <v>57.3</v>
      </c>
      <c r="AN21" s="88">
        <v>224.8</v>
      </c>
      <c r="AO21" s="88">
        <v>885</v>
      </c>
      <c r="AP21" s="88">
        <v>44</v>
      </c>
      <c r="AQ21" s="98">
        <v>19</v>
      </c>
    </row>
    <row r="22" spans="1:43" ht="12.75">
      <c r="A22" s="45">
        <v>1</v>
      </c>
      <c r="B22" s="45">
        <v>20</v>
      </c>
      <c r="C22" s="88">
        <v>783562</v>
      </c>
      <c r="D22" s="88">
        <v>769632</v>
      </c>
      <c r="E22" s="88">
        <v>27.7</v>
      </c>
      <c r="F22" s="88">
        <v>73997128</v>
      </c>
      <c r="G22" s="88">
        <v>103.6</v>
      </c>
      <c r="H22" s="88">
        <v>71.5</v>
      </c>
      <c r="I22" s="88">
        <v>25.5</v>
      </c>
      <c r="J22" s="88">
        <v>26.1</v>
      </c>
      <c r="K22" s="88">
        <v>48.4</v>
      </c>
      <c r="L22" s="88">
        <v>90.8</v>
      </c>
      <c r="M22" s="88">
        <v>70.9</v>
      </c>
      <c r="N22" s="88">
        <v>74.8</v>
      </c>
      <c r="O22" s="88">
        <v>17.6</v>
      </c>
      <c r="P22" s="88">
        <v>6.1</v>
      </c>
      <c r="Q22" s="88">
        <v>1.15</v>
      </c>
      <c r="R22" s="88">
        <v>23.1</v>
      </c>
      <c r="S22" s="88">
        <v>788299.145612252</v>
      </c>
      <c r="T22" s="88">
        <v>10653.10461255</v>
      </c>
      <c r="U22" s="88">
        <v>2.1706073249707</v>
      </c>
      <c r="V22" s="88">
        <v>248408.22884181698</v>
      </c>
      <c r="W22" s="88">
        <v>207809.95447742898</v>
      </c>
      <c r="X22" s="88">
        <v>187.1</v>
      </c>
      <c r="Y22" s="88">
        <v>78.3</v>
      </c>
      <c r="Z22" s="88">
        <v>6.3</v>
      </c>
      <c r="AA22" s="88">
        <v>8.9</v>
      </c>
      <c r="AB22" s="88">
        <v>4.3</v>
      </c>
      <c r="AC22" s="88">
        <v>17.5</v>
      </c>
      <c r="AD22" s="88">
        <v>4.9</v>
      </c>
      <c r="AE22" s="88">
        <v>16.5</v>
      </c>
      <c r="AF22" s="88">
        <v>15.3</v>
      </c>
      <c r="AG22" s="88">
        <v>32.6</v>
      </c>
      <c r="AH22" s="88">
        <v>112.9</v>
      </c>
      <c r="AI22" s="88">
        <v>108.8</v>
      </c>
      <c r="AJ22" s="88">
        <v>113</v>
      </c>
      <c r="AK22" s="88">
        <v>113.7</v>
      </c>
      <c r="AL22" s="88">
        <v>0</v>
      </c>
      <c r="AM22" s="88">
        <v>201.2</v>
      </c>
      <c r="AN22" s="88">
        <v>138.2</v>
      </c>
      <c r="AO22" s="88">
        <v>428</v>
      </c>
      <c r="AP22" s="88">
        <v>42.1</v>
      </c>
      <c r="AQ22" s="98">
        <v>20</v>
      </c>
    </row>
    <row r="23" spans="1:43" ht="12.75">
      <c r="A23" s="45">
        <v>2</v>
      </c>
      <c r="B23" s="45">
        <v>21</v>
      </c>
      <c r="C23" s="88">
        <v>8514877</v>
      </c>
      <c r="D23" s="88">
        <v>8459417</v>
      </c>
      <c r="E23" s="88">
        <v>7.2</v>
      </c>
      <c r="F23" s="88">
        <v>198656019</v>
      </c>
      <c r="G23" s="88">
        <v>23.6</v>
      </c>
      <c r="H23" s="88">
        <v>84.6</v>
      </c>
      <c r="I23" s="88">
        <v>20</v>
      </c>
      <c r="J23" s="88">
        <v>14</v>
      </c>
      <c r="K23" s="88">
        <v>66</v>
      </c>
      <c r="L23" s="88">
        <v>90.3</v>
      </c>
      <c r="M23" s="88">
        <v>69.2</v>
      </c>
      <c r="N23" s="88">
        <v>76.5</v>
      </c>
      <c r="O23" s="88">
        <v>15.2</v>
      </c>
      <c r="P23" s="88">
        <v>6.5</v>
      </c>
      <c r="Q23" s="88">
        <v>0.88</v>
      </c>
      <c r="R23" s="88">
        <v>20.5</v>
      </c>
      <c r="S23" s="88">
        <v>2254109.3121337</v>
      </c>
      <c r="T23" s="88">
        <v>11346.7959515171</v>
      </c>
      <c r="U23" s="88">
        <v>0.871989430024889</v>
      </c>
      <c r="V23" s="88">
        <v>315273.367563052</v>
      </c>
      <c r="W23" s="88">
        <v>283056.664145827</v>
      </c>
      <c r="X23" s="88">
        <v>901</v>
      </c>
      <c r="Y23" s="88">
        <v>350.4</v>
      </c>
      <c r="Z23" s="88">
        <v>1.1</v>
      </c>
      <c r="AA23" s="88">
        <v>5.2</v>
      </c>
      <c r="AB23" s="88">
        <v>7.3</v>
      </c>
      <c r="AC23" s="88">
        <v>13.3</v>
      </c>
      <c r="AD23" s="88">
        <v>5.7</v>
      </c>
      <c r="AE23" s="88">
        <v>21.3</v>
      </c>
      <c r="AF23" s="88">
        <v>8.2</v>
      </c>
      <c r="AG23" s="88">
        <v>39</v>
      </c>
      <c r="AH23" s="88">
        <v>98.1</v>
      </c>
      <c r="AI23" s="88">
        <v>101.6</v>
      </c>
      <c r="AJ23" s="88">
        <v>97.9</v>
      </c>
      <c r="AK23" s="88">
        <v>0</v>
      </c>
      <c r="AL23" s="88">
        <v>0</v>
      </c>
      <c r="AM23" s="88">
        <v>530.6</v>
      </c>
      <c r="AN23" s="88">
        <v>149.2</v>
      </c>
      <c r="AO23" s="88">
        <v>279</v>
      </c>
      <c r="AP23" s="88">
        <v>45</v>
      </c>
      <c r="AQ23" s="98">
        <v>21</v>
      </c>
    </row>
    <row r="24" spans="1:43" ht="12.75">
      <c r="A24" s="45">
        <v>2</v>
      </c>
      <c r="B24" s="45">
        <v>22</v>
      </c>
      <c r="C24" s="88">
        <v>2724900</v>
      </c>
      <c r="D24" s="88">
        <v>2699700</v>
      </c>
      <c r="E24" s="88">
        <v>8.7</v>
      </c>
      <c r="F24" s="88">
        <v>16271201</v>
      </c>
      <c r="G24" s="88">
        <v>6.5</v>
      </c>
      <c r="H24" s="88">
        <v>53.6</v>
      </c>
      <c r="I24" s="88">
        <v>25.9</v>
      </c>
      <c r="J24" s="88">
        <v>11.9</v>
      </c>
      <c r="K24" s="88">
        <v>62.2</v>
      </c>
      <c r="L24" s="88">
        <v>99.7</v>
      </c>
      <c r="M24" s="88">
        <v>64.3</v>
      </c>
      <c r="N24" s="88">
        <v>74.6</v>
      </c>
      <c r="O24" s="88">
        <v>20.4</v>
      </c>
      <c r="P24" s="88">
        <v>8.5</v>
      </c>
      <c r="Q24" s="88">
        <v>1.19</v>
      </c>
      <c r="R24" s="88">
        <v>23.1</v>
      </c>
      <c r="S24" s="88">
        <v>202656.010059519</v>
      </c>
      <c r="T24" s="88">
        <v>12454.8894737099</v>
      </c>
      <c r="U24" s="88">
        <v>5.01928213913816</v>
      </c>
      <c r="V24" s="88">
        <v>60158.4964372537</v>
      </c>
      <c r="W24" s="88">
        <v>97020.95263643221</v>
      </c>
      <c r="X24" s="88">
        <v>40.5</v>
      </c>
      <c r="Y24" s="88">
        <v>25.2</v>
      </c>
      <c r="Z24" s="88">
        <v>2.6</v>
      </c>
      <c r="AA24" s="88">
        <v>4.5</v>
      </c>
      <c r="AB24" s="88">
        <v>20.6</v>
      </c>
      <c r="AC24" s="88">
        <v>11.9</v>
      </c>
      <c r="AD24" s="88">
        <v>6.7</v>
      </c>
      <c r="AE24" s="88">
        <v>16.8</v>
      </c>
      <c r="AF24" s="88">
        <v>10.2</v>
      </c>
      <c r="AG24" s="88">
        <v>29.3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77.2</v>
      </c>
      <c r="AN24" s="88">
        <v>0</v>
      </c>
      <c r="AO24" s="88">
        <v>497</v>
      </c>
      <c r="AP24" s="88">
        <v>45</v>
      </c>
      <c r="AQ24" s="98">
        <v>22</v>
      </c>
    </row>
    <row r="25" spans="1:43" ht="12.75">
      <c r="A25" s="45">
        <v>2</v>
      </c>
      <c r="B25" s="45">
        <v>23</v>
      </c>
      <c r="C25" s="88">
        <v>93028</v>
      </c>
      <c r="D25" s="88">
        <v>89608</v>
      </c>
      <c r="E25" s="88">
        <v>50.6</v>
      </c>
      <c r="F25" s="88">
        <v>9976195</v>
      </c>
      <c r="G25" s="88">
        <v>111.1</v>
      </c>
      <c r="H25" s="88">
        <v>69.5</v>
      </c>
      <c r="I25" s="88">
        <v>4.7</v>
      </c>
      <c r="J25" s="88">
        <v>30.9</v>
      </c>
      <c r="K25" s="88">
        <v>64.4</v>
      </c>
      <c r="L25" s="88">
        <v>99</v>
      </c>
      <c r="M25" s="88">
        <v>71.3</v>
      </c>
      <c r="N25" s="88">
        <v>79</v>
      </c>
      <c r="O25" s="88">
        <v>9.5</v>
      </c>
      <c r="P25" s="88">
        <v>12.7</v>
      </c>
      <c r="Q25" s="88">
        <v>-0.32</v>
      </c>
      <c r="R25" s="88">
        <v>5.2</v>
      </c>
      <c r="S25" s="88">
        <v>124600.394632115</v>
      </c>
      <c r="T25" s="88">
        <v>12489.7713639433</v>
      </c>
      <c r="U25" s="88">
        <v>-1.66450527692971</v>
      </c>
      <c r="V25" s="88">
        <v>108797.572975474</v>
      </c>
      <c r="W25" s="88">
        <v>117952.87218880099</v>
      </c>
      <c r="X25" s="88">
        <v>68.2</v>
      </c>
      <c r="Y25" s="88">
        <v>48.7</v>
      </c>
      <c r="Z25" s="88">
        <v>0.00989</v>
      </c>
      <c r="AA25" s="88">
        <v>4.7</v>
      </c>
      <c r="AB25" s="88">
        <v>4.1</v>
      </c>
      <c r="AC25" s="88">
        <v>22.7</v>
      </c>
      <c r="AD25" s="88">
        <v>3.8</v>
      </c>
      <c r="AE25" s="88">
        <v>14.1</v>
      </c>
      <c r="AF25" s="88">
        <v>8.8</v>
      </c>
      <c r="AG25" s="88">
        <v>41.8</v>
      </c>
      <c r="AH25" s="88">
        <v>103.7</v>
      </c>
      <c r="AI25" s="88">
        <v>118.3</v>
      </c>
      <c r="AJ25" s="88">
        <v>104.2</v>
      </c>
      <c r="AK25" s="88">
        <v>95</v>
      </c>
      <c r="AL25" s="88">
        <v>0</v>
      </c>
      <c r="AM25" s="88">
        <v>35.3</v>
      </c>
      <c r="AN25" s="88">
        <v>344.8</v>
      </c>
      <c r="AO25" s="88">
        <v>572</v>
      </c>
      <c r="AP25" s="88">
        <v>59</v>
      </c>
      <c r="AQ25" s="98">
        <v>23</v>
      </c>
    </row>
    <row r="26" spans="1:43" ht="12.75">
      <c r="A26" s="45">
        <v>2</v>
      </c>
      <c r="B26" s="45">
        <v>24</v>
      </c>
      <c r="C26" s="88">
        <v>312685</v>
      </c>
      <c r="D26" s="88">
        <v>304255</v>
      </c>
      <c r="E26" s="88">
        <v>41.2</v>
      </c>
      <c r="F26" s="88">
        <v>38210924</v>
      </c>
      <c r="G26" s="88">
        <v>126.3</v>
      </c>
      <c r="H26" s="88">
        <v>60.9</v>
      </c>
      <c r="I26" s="88">
        <v>17.4</v>
      </c>
      <c r="J26" s="88">
        <v>29.2</v>
      </c>
      <c r="K26" s="88">
        <v>53.4</v>
      </c>
      <c r="L26" s="88">
        <v>99.5</v>
      </c>
      <c r="M26" s="88">
        <v>72.3</v>
      </c>
      <c r="N26" s="88">
        <v>80.4</v>
      </c>
      <c r="O26" s="88">
        <v>10</v>
      </c>
      <c r="P26" s="88">
        <v>10.2</v>
      </c>
      <c r="Q26" s="88">
        <v>-0.03</v>
      </c>
      <c r="R26" s="88">
        <v>6.4</v>
      </c>
      <c r="S26" s="88">
        <v>489852.476425656</v>
      </c>
      <c r="T26" s="88">
        <v>12819.6972265223</v>
      </c>
      <c r="U26" s="88">
        <v>1.93864510893029</v>
      </c>
      <c r="V26" s="88">
        <v>227218.64964110698</v>
      </c>
      <c r="W26" s="88">
        <v>228692.912982842</v>
      </c>
      <c r="X26" s="88">
        <v>100.6</v>
      </c>
      <c r="Y26" s="88">
        <v>92.6</v>
      </c>
      <c r="Z26" s="88">
        <v>3.3</v>
      </c>
      <c r="AA26" s="88">
        <v>3.9</v>
      </c>
      <c r="AB26" s="88">
        <v>7.4</v>
      </c>
      <c r="AC26" s="88">
        <v>17.3</v>
      </c>
      <c r="AD26" s="88">
        <v>7.8</v>
      </c>
      <c r="AE26" s="88">
        <v>20.2</v>
      </c>
      <c r="AF26" s="88">
        <v>9.8</v>
      </c>
      <c r="AG26" s="88">
        <v>33.6</v>
      </c>
      <c r="AH26" s="88">
        <v>108</v>
      </c>
      <c r="AI26" s="88">
        <v>98.6</v>
      </c>
      <c r="AJ26" s="88">
        <v>109.2</v>
      </c>
      <c r="AK26" s="88">
        <v>103.1</v>
      </c>
      <c r="AL26" s="88">
        <v>106.8</v>
      </c>
      <c r="AM26" s="88">
        <v>147.5</v>
      </c>
      <c r="AN26" s="88">
        <v>503.8</v>
      </c>
      <c r="AO26" s="88">
        <v>408</v>
      </c>
      <c r="AP26" s="88">
        <v>64.9</v>
      </c>
      <c r="AQ26" s="98">
        <v>24</v>
      </c>
    </row>
    <row r="27" spans="1:43" ht="12.75">
      <c r="A27" s="45">
        <v>2</v>
      </c>
      <c r="B27" s="45">
        <v>25</v>
      </c>
      <c r="C27" s="88">
        <v>56594</v>
      </c>
      <c r="D27" s="88">
        <v>55974</v>
      </c>
      <c r="E27" s="88">
        <v>15.5</v>
      </c>
      <c r="F27" s="88">
        <v>4307422</v>
      </c>
      <c r="G27" s="88">
        <v>80</v>
      </c>
      <c r="H27" s="88">
        <v>57.8</v>
      </c>
      <c r="I27" s="88">
        <v>4.9</v>
      </c>
      <c r="J27" s="88">
        <v>31.2</v>
      </c>
      <c r="K27" s="88">
        <v>63.9</v>
      </c>
      <c r="L27" s="88">
        <v>98.8</v>
      </c>
      <c r="M27" s="88">
        <v>72.4</v>
      </c>
      <c r="N27" s="88">
        <v>79.8</v>
      </c>
      <c r="O27" s="88">
        <v>9.6</v>
      </c>
      <c r="P27" s="88">
        <v>12</v>
      </c>
      <c r="Q27" s="88">
        <v>-0.24</v>
      </c>
      <c r="R27" s="88">
        <v>6.1</v>
      </c>
      <c r="S27" s="88">
        <v>56447.092968667</v>
      </c>
      <c r="T27" s="88">
        <v>13104.6117535424</v>
      </c>
      <c r="U27" s="88">
        <v>-1.97571058325501</v>
      </c>
      <c r="V27" s="88">
        <v>24096.3719845201</v>
      </c>
      <c r="W27" s="88">
        <v>24485.1400740094</v>
      </c>
      <c r="X27" s="88">
        <v>26.3</v>
      </c>
      <c r="Y27" s="88">
        <v>14.5</v>
      </c>
      <c r="Z27" s="88">
        <v>0</v>
      </c>
      <c r="AA27" s="88">
        <v>5</v>
      </c>
      <c r="AB27" s="88">
        <v>4.6</v>
      </c>
      <c r="AC27" s="88">
        <v>16.2</v>
      </c>
      <c r="AD27" s="88">
        <v>5.4</v>
      </c>
      <c r="AE27" s="88">
        <v>15.4</v>
      </c>
      <c r="AF27" s="88">
        <v>9.8</v>
      </c>
      <c r="AG27" s="88">
        <v>43.6</v>
      </c>
      <c r="AH27" s="88">
        <v>93.3</v>
      </c>
      <c r="AI27" s="88">
        <v>80.5</v>
      </c>
      <c r="AJ27" s="88">
        <v>94.6</v>
      </c>
      <c r="AK27" s="88">
        <v>91.2</v>
      </c>
      <c r="AL27" s="88">
        <v>0</v>
      </c>
      <c r="AM27" s="88">
        <v>12</v>
      </c>
      <c r="AN27" s="88">
        <v>379.2</v>
      </c>
      <c r="AO27" s="88">
        <v>550</v>
      </c>
      <c r="AP27" s="88">
        <v>70.7</v>
      </c>
      <c r="AQ27" s="98">
        <v>25</v>
      </c>
    </row>
    <row r="28" spans="1:43" ht="12.75">
      <c r="A28" s="45">
        <v>2</v>
      </c>
      <c r="B28" s="45">
        <v>26</v>
      </c>
      <c r="C28" s="88">
        <v>64589</v>
      </c>
      <c r="D28" s="88">
        <v>62249</v>
      </c>
      <c r="E28" s="88">
        <v>18.8</v>
      </c>
      <c r="F28" s="88">
        <v>2060428</v>
      </c>
      <c r="G28" s="88">
        <v>35.2</v>
      </c>
      <c r="H28" s="88">
        <v>67.7</v>
      </c>
      <c r="I28" s="88">
        <v>8.8</v>
      </c>
      <c r="J28" s="88">
        <v>24</v>
      </c>
      <c r="K28" s="88">
        <v>67.2</v>
      </c>
      <c r="L28" s="88">
        <v>99.8</v>
      </c>
      <c r="M28" s="88">
        <v>67.8</v>
      </c>
      <c r="N28" s="88">
        <v>78.3</v>
      </c>
      <c r="O28" s="88">
        <v>10</v>
      </c>
      <c r="P28" s="88">
        <v>13.6</v>
      </c>
      <c r="Q28" s="88">
        <v>-0.36</v>
      </c>
      <c r="R28" s="88">
        <v>8.2</v>
      </c>
      <c r="S28" s="88">
        <v>28378.9952</v>
      </c>
      <c r="T28" s="88">
        <v>13773.3496147402</v>
      </c>
      <c r="U28" s="88">
        <v>5.02678360857269</v>
      </c>
      <c r="V28" s="88">
        <v>18596.8950857143</v>
      </c>
      <c r="W28" s="88">
        <v>17478.240914285703</v>
      </c>
      <c r="X28" s="88">
        <v>11.1</v>
      </c>
      <c r="Y28" s="88">
        <v>6</v>
      </c>
      <c r="Z28" s="88">
        <v>0.24869999999999998</v>
      </c>
      <c r="AA28" s="88">
        <v>5</v>
      </c>
      <c r="AB28" s="88">
        <v>5.1</v>
      </c>
      <c r="AC28" s="88">
        <v>14.5</v>
      </c>
      <c r="AD28" s="88">
        <v>6.2</v>
      </c>
      <c r="AE28" s="88">
        <v>17.9</v>
      </c>
      <c r="AF28" s="88">
        <v>16.4</v>
      </c>
      <c r="AG28" s="88">
        <v>34.9</v>
      </c>
      <c r="AH28" s="88">
        <v>115.8</v>
      </c>
      <c r="AI28" s="88">
        <v>108.7</v>
      </c>
      <c r="AJ28" s="88">
        <v>122.1</v>
      </c>
      <c r="AK28" s="88">
        <v>98</v>
      </c>
      <c r="AL28" s="88">
        <v>0</v>
      </c>
      <c r="AM28" s="88">
        <v>6.5</v>
      </c>
      <c r="AN28" s="88">
        <v>463.5</v>
      </c>
      <c r="AO28" s="88">
        <v>855</v>
      </c>
      <c r="AP28" s="88">
        <v>71.7</v>
      </c>
      <c r="AQ28" s="98">
        <v>26</v>
      </c>
    </row>
    <row r="29" spans="1:43" ht="12.75">
      <c r="A29" s="45">
        <v>2</v>
      </c>
      <c r="B29" s="45">
        <v>27</v>
      </c>
      <c r="C29" s="88">
        <v>65300</v>
      </c>
      <c r="D29" s="88">
        <v>62680</v>
      </c>
      <c r="E29" s="88">
        <v>32.8</v>
      </c>
      <c r="F29" s="88">
        <v>3027621</v>
      </c>
      <c r="G29" s="88">
        <v>56.3</v>
      </c>
      <c r="H29" s="88">
        <v>67.1</v>
      </c>
      <c r="I29" s="88">
        <v>14</v>
      </c>
      <c r="J29" s="88">
        <v>29.1</v>
      </c>
      <c r="K29" s="88">
        <v>56.9</v>
      </c>
      <c r="L29" s="88">
        <v>99.7</v>
      </c>
      <c r="M29" s="88">
        <v>70.7</v>
      </c>
      <c r="N29" s="88">
        <v>80.7</v>
      </c>
      <c r="O29" s="88">
        <v>9.3</v>
      </c>
      <c r="P29" s="88">
        <v>11.4</v>
      </c>
      <c r="Q29" s="88">
        <v>-0.21</v>
      </c>
      <c r="R29" s="88">
        <v>6.2</v>
      </c>
      <c r="S29" s="88">
        <v>42338.9248409982</v>
      </c>
      <c r="T29" s="88">
        <v>13984.2222130835</v>
      </c>
      <c r="U29" s="88">
        <v>3.65929002206151</v>
      </c>
      <c r="V29" s="88">
        <v>35192.4893860495</v>
      </c>
      <c r="W29" s="88">
        <v>35539.2223948131</v>
      </c>
      <c r="X29" s="88">
        <v>16.3</v>
      </c>
      <c r="Y29" s="88">
        <v>7.9</v>
      </c>
      <c r="Z29" s="88">
        <v>0.187</v>
      </c>
      <c r="AA29" s="88">
        <v>4</v>
      </c>
      <c r="AB29" s="88">
        <v>4.3</v>
      </c>
      <c r="AC29" s="88">
        <v>20.8</v>
      </c>
      <c r="AD29" s="88">
        <v>6</v>
      </c>
      <c r="AE29" s="88">
        <v>19.9</v>
      </c>
      <c r="AF29" s="88">
        <v>16.1</v>
      </c>
      <c r="AG29" s="88">
        <v>28.9</v>
      </c>
      <c r="AH29" s="88">
        <v>110.3</v>
      </c>
      <c r="AI29" s="88">
        <v>105.3</v>
      </c>
      <c r="AJ29" s="88">
        <v>115.6</v>
      </c>
      <c r="AK29" s="88">
        <v>82.6</v>
      </c>
      <c r="AL29" s="88">
        <v>99.9</v>
      </c>
      <c r="AM29" s="88">
        <v>13.5</v>
      </c>
      <c r="AN29" s="88">
        <v>535.2</v>
      </c>
      <c r="AO29" s="88">
        <v>518</v>
      </c>
      <c r="AP29" s="88">
        <v>65.1</v>
      </c>
      <c r="AQ29" s="98">
        <v>27</v>
      </c>
    </row>
    <row r="30" spans="1:43" ht="12.75">
      <c r="A30" s="45">
        <v>2</v>
      </c>
      <c r="B30" s="45">
        <v>28</v>
      </c>
      <c r="C30" s="88">
        <v>17098242</v>
      </c>
      <c r="D30" s="88">
        <v>16377742</v>
      </c>
      <c r="E30" s="90">
        <v>13</v>
      </c>
      <c r="F30" s="90">
        <v>146267288</v>
      </c>
      <c r="G30" s="90">
        <v>8.5</v>
      </c>
      <c r="H30" s="90">
        <v>74.03</v>
      </c>
      <c r="I30" s="90">
        <v>9.2</v>
      </c>
      <c r="J30" s="90">
        <v>27.6</v>
      </c>
      <c r="K30" s="90">
        <v>63.2</v>
      </c>
      <c r="L30" s="90">
        <v>99.9</v>
      </c>
      <c r="M30" s="90">
        <v>66</v>
      </c>
      <c r="N30" s="90">
        <v>76.4</v>
      </c>
      <c r="O30" s="90">
        <v>13.2</v>
      </c>
      <c r="P30" s="90">
        <v>13</v>
      </c>
      <c r="Q30" s="90">
        <v>0.2</v>
      </c>
      <c r="R30" s="90">
        <v>7.4</v>
      </c>
      <c r="S30" s="88">
        <v>2029811.92146624</v>
      </c>
      <c r="T30" s="88">
        <v>14177.6687931641</v>
      </c>
      <c r="U30" s="88">
        <v>3.44217349895046</v>
      </c>
      <c r="V30" s="88">
        <v>449422.34092680603</v>
      </c>
      <c r="W30" s="90">
        <v>59753.7004958984</v>
      </c>
      <c r="X30" s="90">
        <v>1142.85742</v>
      </c>
      <c r="Y30" s="94">
        <v>370.0002</v>
      </c>
      <c r="Z30" s="88">
        <v>28.4</v>
      </c>
      <c r="AA30" s="88">
        <v>3.9</v>
      </c>
      <c r="AB30" s="88">
        <v>14.3</v>
      </c>
      <c r="AC30" s="90">
        <v>20.2</v>
      </c>
      <c r="AD30" s="90">
        <v>7.5</v>
      </c>
      <c r="AE30" s="90">
        <v>24.8</v>
      </c>
      <c r="AF30" s="49">
        <v>8.9</v>
      </c>
      <c r="AG30" s="88">
        <v>31.2</v>
      </c>
      <c r="AH30" s="88">
        <v>108.6</v>
      </c>
      <c r="AI30" s="88">
        <v>102.8</v>
      </c>
      <c r="AJ30" s="88">
        <v>113.6</v>
      </c>
      <c r="AK30" s="88">
        <v>101.6</v>
      </c>
      <c r="AL30" s="88">
        <v>0</v>
      </c>
      <c r="AM30" s="88">
        <v>983.2</v>
      </c>
      <c r="AN30" s="88">
        <v>282.1</v>
      </c>
      <c r="AO30" s="88">
        <v>546</v>
      </c>
      <c r="AP30" s="88">
        <v>49</v>
      </c>
      <c r="AQ30" s="98">
        <v>28</v>
      </c>
    </row>
    <row r="31" spans="1:43" ht="12.75">
      <c r="A31" s="45">
        <v>2</v>
      </c>
      <c r="B31" s="45">
        <v>29</v>
      </c>
      <c r="C31" s="88">
        <v>49035</v>
      </c>
      <c r="D31" s="88">
        <v>48105</v>
      </c>
      <c r="E31" s="88">
        <v>28.7</v>
      </c>
      <c r="F31" s="88">
        <v>5445757</v>
      </c>
      <c r="G31" s="88">
        <v>114</v>
      </c>
      <c r="H31" s="88">
        <v>54.7</v>
      </c>
      <c r="I31" s="88">
        <v>3.5</v>
      </c>
      <c r="J31" s="88">
        <v>27</v>
      </c>
      <c r="K31" s="88">
        <v>69.5</v>
      </c>
      <c r="L31" s="88">
        <v>0</v>
      </c>
      <c r="M31" s="88">
        <v>72.1</v>
      </c>
      <c r="N31" s="88">
        <v>80.1</v>
      </c>
      <c r="O31" s="88">
        <v>10.4</v>
      </c>
      <c r="P31" s="88">
        <v>9.6</v>
      </c>
      <c r="Q31" s="88">
        <v>0.07</v>
      </c>
      <c r="R31" s="88">
        <v>6.5</v>
      </c>
      <c r="S31" s="88">
        <v>91348.56032599781</v>
      </c>
      <c r="T31" s="88">
        <v>16774.2630319344</v>
      </c>
      <c r="U31" s="88">
        <v>1.80130368078935</v>
      </c>
      <c r="V31" s="88">
        <v>83463.2327467151</v>
      </c>
      <c r="W31" s="88">
        <v>88250.3721928528</v>
      </c>
      <c r="X31" s="88">
        <v>37.8</v>
      </c>
      <c r="Y31" s="88">
        <v>0.8533</v>
      </c>
      <c r="Z31" s="88">
        <v>1.02</v>
      </c>
      <c r="AA31" s="88">
        <v>3.1</v>
      </c>
      <c r="AB31" s="88">
        <v>5.3</v>
      </c>
      <c r="AC31" s="88">
        <v>21.7</v>
      </c>
      <c r="AD31" s="88">
        <v>8.2</v>
      </c>
      <c r="AE31" s="88">
        <v>26.7</v>
      </c>
      <c r="AF31" s="88">
        <v>0</v>
      </c>
      <c r="AG31" s="88">
        <v>35</v>
      </c>
      <c r="AH31" s="88">
        <v>113.7</v>
      </c>
      <c r="AI31" s="88">
        <v>95.6</v>
      </c>
      <c r="AJ31" s="88">
        <v>119.3</v>
      </c>
      <c r="AK31" s="88">
        <v>88.3</v>
      </c>
      <c r="AL31" s="88">
        <v>0</v>
      </c>
      <c r="AM31" s="88">
        <v>26.1</v>
      </c>
      <c r="AN31" s="88">
        <v>350.3</v>
      </c>
      <c r="AO31" s="88">
        <v>437</v>
      </c>
      <c r="AP31" s="88">
        <v>74.4</v>
      </c>
      <c r="AQ31" s="98">
        <v>29</v>
      </c>
    </row>
    <row r="32" spans="1:43" ht="12.75">
      <c r="A32" s="45">
        <v>2</v>
      </c>
      <c r="B32" s="45">
        <v>30</v>
      </c>
      <c r="C32" s="88">
        <v>45228</v>
      </c>
      <c r="D32" s="88">
        <v>42388</v>
      </c>
      <c r="E32" s="88">
        <v>14.1</v>
      </c>
      <c r="F32" s="88">
        <v>1290778</v>
      </c>
      <c r="G32" s="88">
        <v>30.1</v>
      </c>
      <c r="H32" s="88">
        <v>69.5</v>
      </c>
      <c r="I32" s="88">
        <v>4.2</v>
      </c>
      <c r="J32" s="88">
        <v>20.2</v>
      </c>
      <c r="K32" s="88">
        <v>75.6</v>
      </c>
      <c r="L32" s="88">
        <v>99.8</v>
      </c>
      <c r="M32" s="88">
        <v>68.3</v>
      </c>
      <c r="N32" s="88">
        <v>79.2</v>
      </c>
      <c r="O32" s="88">
        <v>10.4</v>
      </c>
      <c r="P32" s="88">
        <v>13.6</v>
      </c>
      <c r="Q32" s="88">
        <v>-0.32</v>
      </c>
      <c r="R32" s="88">
        <v>6.9</v>
      </c>
      <c r="S32" s="88">
        <v>22376.0424965411</v>
      </c>
      <c r="T32" s="88">
        <v>17335.3144355893</v>
      </c>
      <c r="U32" s="88">
        <v>3.93890709678644</v>
      </c>
      <c r="V32" s="88">
        <v>20213.3977735927</v>
      </c>
      <c r="W32" s="88">
        <v>20264.3983213654</v>
      </c>
      <c r="X32" s="88">
        <v>8.6</v>
      </c>
      <c r="Y32" s="88">
        <v>0.1943</v>
      </c>
      <c r="Z32" s="88">
        <v>0.008</v>
      </c>
      <c r="AA32" s="88">
        <v>4.1</v>
      </c>
      <c r="AB32" s="88">
        <v>5.8</v>
      </c>
      <c r="AC32" s="88">
        <v>15.4</v>
      </c>
      <c r="AD32" s="88">
        <v>7.8</v>
      </c>
      <c r="AE32" s="88">
        <v>14</v>
      </c>
      <c r="AF32" s="88">
        <v>12.9</v>
      </c>
      <c r="AG32" s="88">
        <v>40</v>
      </c>
      <c r="AH32" s="88">
        <v>121.2</v>
      </c>
      <c r="AI32" s="88">
        <v>103.9</v>
      </c>
      <c r="AJ32" s="88">
        <v>124.7</v>
      </c>
      <c r="AK32" s="88">
        <v>94.5</v>
      </c>
      <c r="AL32" s="88">
        <v>0</v>
      </c>
      <c r="AM32" s="88">
        <v>12.9</v>
      </c>
      <c r="AN32" s="88">
        <v>0</v>
      </c>
      <c r="AO32" s="88">
        <v>511</v>
      </c>
      <c r="AP32" s="88">
        <v>76.5</v>
      </c>
      <c r="AQ32" s="98">
        <v>30</v>
      </c>
    </row>
    <row r="33" spans="1:43" ht="12.75">
      <c r="A33" s="45">
        <v>2</v>
      </c>
      <c r="B33" s="45">
        <v>31</v>
      </c>
      <c r="C33" s="88">
        <v>78867</v>
      </c>
      <c r="D33" s="88">
        <v>77247</v>
      </c>
      <c r="E33" s="88">
        <v>41.2</v>
      </c>
      <c r="F33" s="88">
        <v>10660051</v>
      </c>
      <c r="G33" s="88">
        <v>131.8</v>
      </c>
      <c r="H33" s="88">
        <v>73.4</v>
      </c>
      <c r="I33" s="88">
        <v>3.1</v>
      </c>
      <c r="J33" s="88">
        <v>38.6</v>
      </c>
      <c r="K33" s="88">
        <v>58.3</v>
      </c>
      <c r="L33" s="88">
        <v>99</v>
      </c>
      <c r="M33" s="88">
        <v>74.1</v>
      </c>
      <c r="N33" s="88">
        <v>80.8</v>
      </c>
      <c r="O33" s="88">
        <v>8.6</v>
      </c>
      <c r="P33" s="88">
        <v>10.9</v>
      </c>
      <c r="Q33" s="88">
        <v>-0.23</v>
      </c>
      <c r="R33" s="88">
        <v>3.7</v>
      </c>
      <c r="S33" s="88">
        <v>196446.226535564</v>
      </c>
      <c r="T33" s="88">
        <v>18428.2632921328</v>
      </c>
      <c r="U33" s="88">
        <v>-1.0211192553759</v>
      </c>
      <c r="V33" s="88">
        <v>143904.737581407</v>
      </c>
      <c r="W33" s="88">
        <v>154903.945856212</v>
      </c>
      <c r="X33" s="88">
        <v>59.4</v>
      </c>
      <c r="Y33" s="88">
        <v>39.7</v>
      </c>
      <c r="Z33" s="88">
        <v>0.400326</v>
      </c>
      <c r="AA33" s="88">
        <v>2.3</v>
      </c>
      <c r="AB33" s="88">
        <v>6.3</v>
      </c>
      <c r="AC33" s="88">
        <v>24.7</v>
      </c>
      <c r="AD33" s="88">
        <v>6.3</v>
      </c>
      <c r="AE33" s="88">
        <v>13.2</v>
      </c>
      <c r="AF33" s="88">
        <v>11.3</v>
      </c>
      <c r="AG33" s="88">
        <v>35.9</v>
      </c>
      <c r="AH33" s="88">
        <v>105</v>
      </c>
      <c r="AI33" s="88">
        <v>96.8</v>
      </c>
      <c r="AJ33" s="88">
        <v>106.8</v>
      </c>
      <c r="AK33" s="88">
        <v>97.9</v>
      </c>
      <c r="AL33" s="88">
        <v>0</v>
      </c>
      <c r="AM33" s="88">
        <v>80.4</v>
      </c>
      <c r="AN33" s="88">
        <v>503.3</v>
      </c>
      <c r="AO33" s="88">
        <v>457</v>
      </c>
      <c r="AP33" s="88">
        <v>73</v>
      </c>
      <c r="AQ33" s="98">
        <v>31</v>
      </c>
    </row>
    <row r="34" spans="1:43" ht="12.75">
      <c r="A34" s="45">
        <v>2</v>
      </c>
      <c r="B34" s="45">
        <v>32</v>
      </c>
      <c r="C34" s="88">
        <v>92092</v>
      </c>
      <c r="D34" s="88">
        <v>91470</v>
      </c>
      <c r="E34" s="88">
        <v>12.3</v>
      </c>
      <c r="F34" s="88">
        <v>10603804</v>
      </c>
      <c r="G34" s="88">
        <v>117.9</v>
      </c>
      <c r="H34" s="88">
        <v>61.1</v>
      </c>
      <c r="I34" s="88">
        <v>11.7</v>
      </c>
      <c r="J34" s="88">
        <v>28.5</v>
      </c>
      <c r="K34" s="88">
        <v>59.8</v>
      </c>
      <c r="L34" s="88">
        <v>95.2</v>
      </c>
      <c r="M34" s="88">
        <v>75.5</v>
      </c>
      <c r="N34" s="88">
        <v>82.2</v>
      </c>
      <c r="O34" s="88">
        <v>9.8</v>
      </c>
      <c r="P34" s="88">
        <v>10.9</v>
      </c>
      <c r="Q34" s="88">
        <v>-0.11</v>
      </c>
      <c r="R34" s="88">
        <v>4.6</v>
      </c>
      <c r="S34" s="88">
        <v>212139.35165377</v>
      </c>
      <c r="T34" s="88">
        <v>20005.9668826178</v>
      </c>
      <c r="U34" s="88">
        <v>-3.22510883041098</v>
      </c>
      <c r="V34" s="88">
        <v>83369.1808363986</v>
      </c>
      <c r="W34" s="88">
        <v>82079.69316981861</v>
      </c>
      <c r="X34" s="88">
        <v>120.2</v>
      </c>
      <c r="Y34" s="88">
        <v>1.97</v>
      </c>
      <c r="Z34" s="88">
        <v>12.3</v>
      </c>
      <c r="AA34" s="88">
        <v>2.3</v>
      </c>
      <c r="AB34" s="88">
        <v>4.6</v>
      </c>
      <c r="AC34" s="88">
        <v>13.9</v>
      </c>
      <c r="AD34" s="88">
        <v>5.1</v>
      </c>
      <c r="AE34" s="88">
        <v>19.6</v>
      </c>
      <c r="AF34" s="88">
        <v>9.1</v>
      </c>
      <c r="AG34" s="88">
        <v>45.4</v>
      </c>
      <c r="AH34" s="88">
        <v>93</v>
      </c>
      <c r="AI34" s="88">
        <v>73.7</v>
      </c>
      <c r="AJ34" s="88">
        <v>96.8</v>
      </c>
      <c r="AK34" s="88">
        <v>76</v>
      </c>
      <c r="AL34" s="88">
        <v>99.2</v>
      </c>
      <c r="AM34" s="88">
        <v>50.3</v>
      </c>
      <c r="AN34" s="88">
        <v>542.5</v>
      </c>
      <c r="AO34" s="88">
        <v>425</v>
      </c>
      <c r="AP34" s="88">
        <v>55.3</v>
      </c>
      <c r="AQ34" s="98">
        <v>32</v>
      </c>
    </row>
    <row r="35" spans="1:43" ht="12.75">
      <c r="A35" s="45">
        <v>2</v>
      </c>
      <c r="B35" s="45">
        <v>33</v>
      </c>
      <c r="C35" s="88">
        <v>316</v>
      </c>
      <c r="D35" s="88">
        <v>316</v>
      </c>
      <c r="E35" s="88">
        <v>25</v>
      </c>
      <c r="F35" s="88">
        <v>427764</v>
      </c>
      <c r="G35" s="88">
        <v>1296.9</v>
      </c>
      <c r="H35" s="88">
        <v>94.8</v>
      </c>
      <c r="I35" s="88">
        <v>1.5</v>
      </c>
      <c r="J35" s="88">
        <v>24.7</v>
      </c>
      <c r="K35" s="88">
        <v>73.8</v>
      </c>
      <c r="L35" s="88">
        <v>92.4</v>
      </c>
      <c r="M35" s="88">
        <v>77.6</v>
      </c>
      <c r="N35" s="88">
        <v>82.3</v>
      </c>
      <c r="O35" s="88">
        <v>10.3</v>
      </c>
      <c r="P35" s="88">
        <v>8.7</v>
      </c>
      <c r="Q35" s="88">
        <v>0.16</v>
      </c>
      <c r="R35" s="88">
        <v>3.7</v>
      </c>
      <c r="S35" s="88">
        <v>8774.966140801202</v>
      </c>
      <c r="T35" s="88">
        <v>20513.5685583668</v>
      </c>
      <c r="U35" s="88">
        <v>0.783764870538839</v>
      </c>
      <c r="V35" s="88">
        <v>8505.91600391215</v>
      </c>
      <c r="W35" s="88">
        <v>8991.336929015699</v>
      </c>
      <c r="X35" s="88">
        <v>3.4</v>
      </c>
      <c r="Y35" s="88">
        <v>0.4998</v>
      </c>
      <c r="Z35" s="88">
        <v>0.01</v>
      </c>
      <c r="AA35" s="88">
        <v>1.6</v>
      </c>
      <c r="AB35" s="88">
        <v>0.5</v>
      </c>
      <c r="AC35" s="88">
        <v>12.5</v>
      </c>
      <c r="AD35" s="88">
        <v>3.7</v>
      </c>
      <c r="AE35" s="88">
        <v>15.8</v>
      </c>
      <c r="AF35" s="88">
        <v>11.2</v>
      </c>
      <c r="AG35" s="88">
        <v>54.7</v>
      </c>
      <c r="AH35" s="88">
        <v>105</v>
      </c>
      <c r="AI35" s="88">
        <v>124.1</v>
      </c>
      <c r="AJ35" s="88">
        <v>104.5</v>
      </c>
      <c r="AK35" s="88">
        <v>107.4</v>
      </c>
      <c r="AL35" s="88">
        <v>107.2</v>
      </c>
      <c r="AM35" s="88">
        <v>2</v>
      </c>
      <c r="AN35" s="88">
        <v>681.3</v>
      </c>
      <c r="AO35" s="88">
        <v>554</v>
      </c>
      <c r="AP35" s="88">
        <v>69.2</v>
      </c>
      <c r="AQ35" s="98">
        <v>33</v>
      </c>
    </row>
    <row r="36" spans="1:43" ht="12.75">
      <c r="A36" s="45">
        <v>2</v>
      </c>
      <c r="B36" s="45">
        <v>34</v>
      </c>
      <c r="C36" s="88">
        <v>20273</v>
      </c>
      <c r="D36" s="88">
        <v>20151</v>
      </c>
      <c r="E36" s="88">
        <v>8.7</v>
      </c>
      <c r="F36" s="88">
        <v>2067717</v>
      </c>
      <c r="G36" s="88">
        <v>99.1</v>
      </c>
      <c r="H36" s="88">
        <v>49.9</v>
      </c>
      <c r="I36" s="88">
        <v>2.2</v>
      </c>
      <c r="J36" s="88">
        <v>35</v>
      </c>
      <c r="K36" s="88">
        <v>62.8</v>
      </c>
      <c r="L36" s="88">
        <v>99.7</v>
      </c>
      <c r="M36" s="88">
        <v>73.8</v>
      </c>
      <c r="N36" s="88">
        <v>81.4</v>
      </c>
      <c r="O36" s="88">
        <v>8.8</v>
      </c>
      <c r="P36" s="88">
        <v>11</v>
      </c>
      <c r="Q36" s="88">
        <v>-0.22</v>
      </c>
      <c r="R36" s="88">
        <v>4.1</v>
      </c>
      <c r="S36" s="88">
        <v>45379.5474842468</v>
      </c>
      <c r="T36" s="88">
        <v>21946.6916818147</v>
      </c>
      <c r="U36" s="88">
        <v>-2.54306809566602</v>
      </c>
      <c r="V36" s="88">
        <v>32335.933443772497</v>
      </c>
      <c r="W36" s="88">
        <v>34523.8083176104</v>
      </c>
      <c r="X36" s="88">
        <v>23.5</v>
      </c>
      <c r="Y36" s="88">
        <v>0.8307</v>
      </c>
      <c r="Z36" s="88">
        <v>0.102</v>
      </c>
      <c r="AA36" s="88">
        <v>2.7</v>
      </c>
      <c r="AB36" s="88">
        <v>4.4</v>
      </c>
      <c r="AC36" s="88">
        <v>20.8</v>
      </c>
      <c r="AD36" s="88">
        <v>5.9</v>
      </c>
      <c r="AE36" s="88">
        <v>14.4</v>
      </c>
      <c r="AF36" s="88">
        <v>10.3</v>
      </c>
      <c r="AG36" s="88">
        <v>41.5</v>
      </c>
      <c r="AH36" s="88">
        <v>100.2</v>
      </c>
      <c r="AI36" s="88">
        <v>85.3</v>
      </c>
      <c r="AJ36" s="88">
        <v>98.7</v>
      </c>
      <c r="AK36" s="88">
        <v>116</v>
      </c>
      <c r="AL36" s="88">
        <v>0</v>
      </c>
      <c r="AM36" s="88">
        <v>15.6</v>
      </c>
      <c r="AN36" s="88">
        <v>569.8</v>
      </c>
      <c r="AO36" s="88">
        <v>371</v>
      </c>
      <c r="AP36" s="88">
        <v>72</v>
      </c>
      <c r="AQ36" s="98">
        <v>34</v>
      </c>
    </row>
    <row r="37" spans="1:43" ht="12.75">
      <c r="A37" s="45">
        <v>2</v>
      </c>
      <c r="B37" s="45">
        <v>35</v>
      </c>
      <c r="C37" s="88">
        <v>131957</v>
      </c>
      <c r="D37" s="88">
        <v>130647</v>
      </c>
      <c r="E37" s="88">
        <v>19.8</v>
      </c>
      <c r="F37" s="88">
        <v>11124639</v>
      </c>
      <c r="G37" s="88">
        <v>82.4</v>
      </c>
      <c r="H37" s="88">
        <v>61.4</v>
      </c>
      <c r="I37" s="88">
        <v>12.4</v>
      </c>
      <c r="J37" s="88">
        <v>22.4</v>
      </c>
      <c r="K37" s="88">
        <v>65.2</v>
      </c>
      <c r="L37" s="88">
        <v>97.2</v>
      </c>
      <c r="M37" s="88">
        <v>77.5</v>
      </c>
      <c r="N37" s="88">
        <v>82.8</v>
      </c>
      <c r="O37" s="88">
        <v>9.1</v>
      </c>
      <c r="P37" s="88">
        <v>10.8</v>
      </c>
      <c r="Q37" s="88">
        <v>-0.17</v>
      </c>
      <c r="R37" s="88">
        <v>4.9</v>
      </c>
      <c r="S37" s="88">
        <v>248940.703455976</v>
      </c>
      <c r="T37" s="88">
        <v>22377.4185801423</v>
      </c>
      <c r="U37" s="88">
        <v>-6.37336674172179</v>
      </c>
      <c r="V37" s="88">
        <v>79730.0416402669</v>
      </c>
      <c r="W37" s="88">
        <v>67210.18719162271</v>
      </c>
      <c r="X37" s="88">
        <v>158.6</v>
      </c>
      <c r="Y37" s="88">
        <v>1.2</v>
      </c>
      <c r="Z37" s="88">
        <v>3.6</v>
      </c>
      <c r="AA37" s="88">
        <v>3.4</v>
      </c>
      <c r="AB37" s="88">
        <v>4.6</v>
      </c>
      <c r="AC37" s="88">
        <v>9.7</v>
      </c>
      <c r="AD37" s="88">
        <v>2.1</v>
      </c>
      <c r="AE37" s="88">
        <v>20.2</v>
      </c>
      <c r="AF37" s="88">
        <v>8</v>
      </c>
      <c r="AG37" s="88">
        <v>52</v>
      </c>
      <c r="AH37" s="88">
        <v>92.5</v>
      </c>
      <c r="AI37" s="88">
        <v>97.3</v>
      </c>
      <c r="AJ37" s="88">
        <v>87.8</v>
      </c>
      <c r="AK37" s="88">
        <v>105.9</v>
      </c>
      <c r="AL37" s="88">
        <v>99.1</v>
      </c>
      <c r="AM37" s="88">
        <v>57.1</v>
      </c>
      <c r="AN37" s="88">
        <v>601.8</v>
      </c>
      <c r="AO37" s="88">
        <v>556</v>
      </c>
      <c r="AP37" s="88">
        <v>53</v>
      </c>
      <c r="AQ37" s="98">
        <v>35</v>
      </c>
    </row>
    <row r="38" spans="1:43" ht="12.75">
      <c r="A38" s="45">
        <v>2</v>
      </c>
      <c r="B38" s="45">
        <v>36</v>
      </c>
      <c r="C38" s="88">
        <v>99720</v>
      </c>
      <c r="D38" s="88">
        <v>96920</v>
      </c>
      <c r="E38" s="88">
        <v>16.4</v>
      </c>
      <c r="F38" s="88">
        <v>49002683</v>
      </c>
      <c r="G38" s="88">
        <v>504.1</v>
      </c>
      <c r="H38" s="88">
        <v>83.2</v>
      </c>
      <c r="I38" s="88">
        <v>6.4</v>
      </c>
      <c r="J38" s="88">
        <v>24.2</v>
      </c>
      <c r="K38" s="88">
        <v>69.4</v>
      </c>
      <c r="L38" s="88">
        <v>0</v>
      </c>
      <c r="M38" s="88">
        <v>76.1</v>
      </c>
      <c r="N38" s="88">
        <v>82.7</v>
      </c>
      <c r="O38" s="88">
        <v>8.4</v>
      </c>
      <c r="P38" s="88">
        <v>6.4</v>
      </c>
      <c r="Q38" s="88">
        <v>0.2</v>
      </c>
      <c r="R38" s="88">
        <v>4.1</v>
      </c>
      <c r="S38" s="88">
        <v>1129598.27324092</v>
      </c>
      <c r="T38" s="88">
        <v>23051.7637828304</v>
      </c>
      <c r="U38" s="88">
        <v>2.0440985066384</v>
      </c>
      <c r="V38" s="88">
        <v>603465.3399445551</v>
      </c>
      <c r="W38" s="88">
        <v>638247.3326005291</v>
      </c>
      <c r="X38" s="88">
        <v>242</v>
      </c>
      <c r="Y38" s="88">
        <v>304.3</v>
      </c>
      <c r="Z38" s="88">
        <v>1.8</v>
      </c>
      <c r="AA38" s="88">
        <v>2.6</v>
      </c>
      <c r="AB38" s="88">
        <v>2.7</v>
      </c>
      <c r="AC38" s="88">
        <v>31.1</v>
      </c>
      <c r="AD38" s="88">
        <v>5.8</v>
      </c>
      <c r="AE38" s="88">
        <v>11.8</v>
      </c>
      <c r="AF38" s="88">
        <v>7.1</v>
      </c>
      <c r="AG38" s="88">
        <v>38.9</v>
      </c>
      <c r="AH38" s="88">
        <v>107.4</v>
      </c>
      <c r="AI38" s="88">
        <v>99.8</v>
      </c>
      <c r="AJ38" s="88">
        <v>107.5</v>
      </c>
      <c r="AK38" s="88">
        <v>106.7</v>
      </c>
      <c r="AL38" s="88">
        <v>104.2</v>
      </c>
      <c r="AM38" s="88">
        <v>450.1</v>
      </c>
      <c r="AN38" s="88">
        <v>357.2</v>
      </c>
      <c r="AO38" s="88">
        <v>424</v>
      </c>
      <c r="AP38" s="88">
        <v>83.8</v>
      </c>
      <c r="AQ38" s="98">
        <v>36</v>
      </c>
    </row>
    <row r="39" spans="1:43" ht="12.75">
      <c r="A39" s="45">
        <v>2</v>
      </c>
      <c r="B39" s="45">
        <v>37</v>
      </c>
      <c r="C39" s="88">
        <v>9251</v>
      </c>
      <c r="D39" s="88">
        <v>9241</v>
      </c>
      <c r="E39" s="88">
        <v>9.4</v>
      </c>
      <c r="F39" s="88">
        <v>1138071</v>
      </c>
      <c r="G39" s="88">
        <v>123.2</v>
      </c>
      <c r="H39" s="88">
        <v>70.5</v>
      </c>
      <c r="I39" s="88">
        <v>8.5</v>
      </c>
      <c r="J39" s="88">
        <v>20.5</v>
      </c>
      <c r="K39" s="88">
        <v>71</v>
      </c>
      <c r="L39" s="88">
        <v>98.3</v>
      </c>
      <c r="M39" s="88">
        <v>75.2</v>
      </c>
      <c r="N39" s="88">
        <v>80.9</v>
      </c>
      <c r="O39" s="88">
        <v>11.4</v>
      </c>
      <c r="P39" s="88">
        <v>6.5</v>
      </c>
      <c r="Q39" s="88">
        <v>0.5</v>
      </c>
      <c r="R39" s="88">
        <v>9.1</v>
      </c>
      <c r="S39" s="88">
        <v>22768.0748856628</v>
      </c>
      <c r="T39" s="88">
        <v>26462.4129736792</v>
      </c>
      <c r="U39" s="88">
        <v>-2.41276444852209</v>
      </c>
      <c r="V39" s="88">
        <v>10510.3009778707</v>
      </c>
      <c r="W39" s="88">
        <v>9906.5827934387</v>
      </c>
      <c r="X39" s="88">
        <v>12</v>
      </c>
      <c r="Y39" s="88">
        <v>0.5043</v>
      </c>
      <c r="Z39" s="88">
        <v>0.446</v>
      </c>
      <c r="AA39" s="88">
        <v>2.5</v>
      </c>
      <c r="AB39" s="88">
        <v>3.4</v>
      </c>
      <c r="AC39" s="88">
        <v>5.7</v>
      </c>
      <c r="AD39" s="88">
        <v>5.8</v>
      </c>
      <c r="AE39" s="88">
        <v>18.8</v>
      </c>
      <c r="AF39" s="88">
        <v>9</v>
      </c>
      <c r="AG39" s="88">
        <v>54.8</v>
      </c>
      <c r="AH39" s="88">
        <v>83.3</v>
      </c>
      <c r="AI39" s="88">
        <v>59.4</v>
      </c>
      <c r="AJ39" s="88">
        <v>82.2</v>
      </c>
      <c r="AK39" s="88">
        <v>89</v>
      </c>
      <c r="AL39" s="88">
        <v>88.8</v>
      </c>
      <c r="AM39" s="88">
        <v>4.9</v>
      </c>
      <c r="AN39" s="88">
        <v>562.2</v>
      </c>
      <c r="AO39" s="88">
        <v>358</v>
      </c>
      <c r="AP39" s="88">
        <v>57.7</v>
      </c>
      <c r="AQ39" s="98">
        <v>37</v>
      </c>
    </row>
    <row r="40" spans="1:43" ht="12.75">
      <c r="A40" s="45">
        <v>2</v>
      </c>
      <c r="B40" s="45">
        <v>38</v>
      </c>
      <c r="C40" s="88">
        <v>20770</v>
      </c>
      <c r="D40" s="88">
        <v>20330</v>
      </c>
      <c r="E40" s="88">
        <v>14.1</v>
      </c>
      <c r="F40" s="88">
        <v>7643905</v>
      </c>
      <c r="G40" s="88">
        <v>373.4</v>
      </c>
      <c r="H40" s="88">
        <v>91.9</v>
      </c>
      <c r="I40" s="88">
        <v>2</v>
      </c>
      <c r="J40" s="88">
        <v>16</v>
      </c>
      <c r="K40" s="88">
        <v>82</v>
      </c>
      <c r="L40" s="88">
        <v>91.8</v>
      </c>
      <c r="M40" s="88">
        <v>78.9</v>
      </c>
      <c r="N40" s="88">
        <v>83.4</v>
      </c>
      <c r="O40" s="88">
        <v>19</v>
      </c>
      <c r="P40" s="88">
        <v>5.5</v>
      </c>
      <c r="Q40" s="88">
        <v>1.35</v>
      </c>
      <c r="R40" s="88">
        <v>4.1</v>
      </c>
      <c r="S40" s="88">
        <v>241068.94332701902</v>
      </c>
      <c r="T40" s="88">
        <v>31537.4070356733</v>
      </c>
      <c r="U40" s="88">
        <v>3.17906949124998</v>
      </c>
      <c r="V40" s="88">
        <v>92772.91298901939</v>
      </c>
      <c r="W40" s="88">
        <v>90173.76797161011</v>
      </c>
      <c r="X40" s="88">
        <v>74.8</v>
      </c>
      <c r="Y40" s="88">
        <v>74.9</v>
      </c>
      <c r="Z40" s="88">
        <v>0</v>
      </c>
      <c r="AA40" s="88">
        <v>2</v>
      </c>
      <c r="AB40" s="88">
        <v>1.6</v>
      </c>
      <c r="AC40" s="88">
        <v>14</v>
      </c>
      <c r="AD40" s="88">
        <v>5.3</v>
      </c>
      <c r="AE40" s="88">
        <v>10</v>
      </c>
      <c r="AF40" s="88">
        <v>6.8</v>
      </c>
      <c r="AG40" s="88">
        <v>60.3</v>
      </c>
      <c r="AH40" s="88">
        <v>106.2</v>
      </c>
      <c r="AI40" s="88">
        <v>88.9</v>
      </c>
      <c r="AJ40" s="88">
        <v>107.1</v>
      </c>
      <c r="AK40" s="88">
        <v>0</v>
      </c>
      <c r="AL40" s="88">
        <v>0</v>
      </c>
      <c r="AM40" s="88">
        <v>53.6</v>
      </c>
      <c r="AN40" s="88">
        <v>324.7</v>
      </c>
      <c r="AO40" s="88">
        <v>340</v>
      </c>
      <c r="AP40" s="88">
        <v>70</v>
      </c>
      <c r="AQ40" s="98">
        <v>39</v>
      </c>
    </row>
    <row r="41" spans="1:43" ht="12.75">
      <c r="A41" s="45">
        <v>3</v>
      </c>
      <c r="B41" s="45">
        <v>39</v>
      </c>
      <c r="C41" s="88">
        <v>301340</v>
      </c>
      <c r="D41" s="88">
        <v>294140</v>
      </c>
      <c r="E41" s="88">
        <v>23.4</v>
      </c>
      <c r="F41" s="88">
        <v>60884593</v>
      </c>
      <c r="G41" s="88">
        <v>208.3</v>
      </c>
      <c r="H41" s="88">
        <v>68.4</v>
      </c>
      <c r="I41" s="88">
        <v>3.9</v>
      </c>
      <c r="J41" s="88">
        <v>28.3</v>
      </c>
      <c r="K41" s="88">
        <v>67.8</v>
      </c>
      <c r="L41" s="88">
        <v>98.9</v>
      </c>
      <c r="M41" s="88">
        <v>79.2</v>
      </c>
      <c r="N41" s="88">
        <v>84.6</v>
      </c>
      <c r="O41" s="88">
        <v>9.1</v>
      </c>
      <c r="P41" s="88">
        <v>9.9</v>
      </c>
      <c r="Q41" s="88">
        <v>-0.09</v>
      </c>
      <c r="R41" s="88">
        <v>3.4</v>
      </c>
      <c r="S41" s="88">
        <v>2013391.8565710601</v>
      </c>
      <c r="T41" s="88">
        <v>33068.9876923553</v>
      </c>
      <c r="U41" s="88">
        <v>-2.53301398335645</v>
      </c>
      <c r="V41" s="88">
        <v>585651.994533375</v>
      </c>
      <c r="W41" s="88">
        <v>608346.7718872359</v>
      </c>
      <c r="X41" s="88">
        <v>0.11</v>
      </c>
      <c r="Y41" s="88">
        <v>49.2</v>
      </c>
      <c r="Z41" s="88">
        <v>78.7</v>
      </c>
      <c r="AA41" s="88">
        <v>2</v>
      </c>
      <c r="AB41" s="88">
        <v>2.8</v>
      </c>
      <c r="AC41" s="88">
        <v>15.5</v>
      </c>
      <c r="AD41" s="88">
        <v>5.9</v>
      </c>
      <c r="AE41" s="88">
        <v>15</v>
      </c>
      <c r="AF41" s="88">
        <v>9.8</v>
      </c>
      <c r="AG41" s="88">
        <v>49</v>
      </c>
      <c r="AH41" s="88">
        <v>94.3</v>
      </c>
      <c r="AI41" s="88">
        <v>103.2</v>
      </c>
      <c r="AJ41" s="88">
        <v>94.1</v>
      </c>
      <c r="AK41" s="88">
        <v>95.1</v>
      </c>
      <c r="AL41" s="88">
        <v>0</v>
      </c>
      <c r="AM41" s="88">
        <v>283.5</v>
      </c>
      <c r="AN41" s="88">
        <v>683.5</v>
      </c>
      <c r="AO41" s="88">
        <v>492</v>
      </c>
      <c r="AP41" s="88">
        <v>56.8</v>
      </c>
      <c r="AQ41" s="98">
        <v>40</v>
      </c>
    </row>
    <row r="42" spans="1:43" ht="12.75">
      <c r="A42" s="45">
        <v>3</v>
      </c>
      <c r="B42" s="45">
        <v>40</v>
      </c>
      <c r="C42" s="88">
        <v>243610</v>
      </c>
      <c r="D42" s="88">
        <v>241930</v>
      </c>
      <c r="E42" s="88">
        <v>25</v>
      </c>
      <c r="F42" s="88">
        <v>63029634</v>
      </c>
      <c r="G42" s="88">
        <v>260.6</v>
      </c>
      <c r="H42" s="88">
        <v>79.6</v>
      </c>
      <c r="I42" s="88">
        <v>1.4</v>
      </c>
      <c r="J42" s="88">
        <v>18.2</v>
      </c>
      <c r="K42" s="88">
        <v>80.4</v>
      </c>
      <c r="L42" s="88">
        <v>99</v>
      </c>
      <c r="M42" s="88">
        <v>78.1</v>
      </c>
      <c r="N42" s="88">
        <v>84.4</v>
      </c>
      <c r="O42" s="88">
        <v>12.3</v>
      </c>
      <c r="P42" s="88">
        <v>9.3</v>
      </c>
      <c r="Q42" s="88">
        <v>0.29</v>
      </c>
      <c r="R42" s="88">
        <v>4.6</v>
      </c>
      <c r="S42" s="88">
        <v>2471600.09847647</v>
      </c>
      <c r="T42" s="88">
        <v>39367.2741226119</v>
      </c>
      <c r="U42" s="88">
        <v>0.12481560577724</v>
      </c>
      <c r="V42" s="88">
        <v>834863.7767853161</v>
      </c>
      <c r="W42" s="88">
        <v>780141.1406939101</v>
      </c>
      <c r="X42" s="88">
        <v>1200</v>
      </c>
      <c r="Y42" s="88">
        <v>79.3</v>
      </c>
      <c r="Z42" s="88">
        <v>10</v>
      </c>
      <c r="AA42" s="88">
        <v>0.7</v>
      </c>
      <c r="AB42" s="88">
        <v>4.5</v>
      </c>
      <c r="AC42" s="88">
        <v>10</v>
      </c>
      <c r="AD42" s="88">
        <v>6</v>
      </c>
      <c r="AE42" s="88">
        <v>16.5</v>
      </c>
      <c r="AF42" s="88">
        <v>8.2</v>
      </c>
      <c r="AG42" s="88">
        <v>54.1</v>
      </c>
      <c r="AH42" s="88">
        <v>96.5</v>
      </c>
      <c r="AI42" s="88">
        <v>77.5</v>
      </c>
      <c r="AJ42" s="88">
        <v>100.1</v>
      </c>
      <c r="AK42" s="88">
        <v>94.3</v>
      </c>
      <c r="AL42" s="88">
        <v>103.8</v>
      </c>
      <c r="AM42" s="88">
        <v>352.7</v>
      </c>
      <c r="AN42" s="88">
        <v>568</v>
      </c>
      <c r="AO42" s="88">
        <v>1105</v>
      </c>
      <c r="AP42" s="88">
        <v>82</v>
      </c>
      <c r="AQ42" s="98">
        <v>41</v>
      </c>
    </row>
    <row r="43" spans="1:43" ht="12.75">
      <c r="A43" s="45">
        <v>3</v>
      </c>
      <c r="B43" s="45">
        <v>41</v>
      </c>
      <c r="C43" s="88">
        <v>643801</v>
      </c>
      <c r="D43" s="88">
        <v>640427</v>
      </c>
      <c r="E43" s="88">
        <v>33.5</v>
      </c>
      <c r="F43" s="88">
        <v>66164873</v>
      </c>
      <c r="G43" s="88">
        <v>102.5</v>
      </c>
      <c r="H43" s="88">
        <v>85.8</v>
      </c>
      <c r="I43" s="88">
        <v>3.8</v>
      </c>
      <c r="J43" s="88">
        <v>24.4</v>
      </c>
      <c r="K43" s="88">
        <v>71.8</v>
      </c>
      <c r="L43" s="88">
        <v>99</v>
      </c>
      <c r="M43" s="88">
        <v>78.4</v>
      </c>
      <c r="N43" s="88">
        <v>84.7</v>
      </c>
      <c r="O43" s="88">
        <v>12.7</v>
      </c>
      <c r="P43" s="88">
        <v>8.9</v>
      </c>
      <c r="Q43" s="88">
        <v>0.39</v>
      </c>
      <c r="R43" s="88">
        <v>3.4</v>
      </c>
      <c r="S43" s="88">
        <v>2611221.27473582</v>
      </c>
      <c r="T43" s="88">
        <v>39617.3436789887</v>
      </c>
      <c r="U43" s="88">
        <v>0.0138787984747202</v>
      </c>
      <c r="V43" s="88">
        <v>774284.921405046</v>
      </c>
      <c r="W43" s="88">
        <v>716405.735557667</v>
      </c>
      <c r="X43" s="88">
        <v>1500</v>
      </c>
      <c r="Y43" s="88">
        <v>48.6</v>
      </c>
      <c r="Z43" s="88">
        <v>78.3</v>
      </c>
      <c r="AA43" s="88">
        <v>2</v>
      </c>
      <c r="AB43" s="88">
        <v>2.5</v>
      </c>
      <c r="AC43" s="88">
        <v>10</v>
      </c>
      <c r="AD43" s="88">
        <v>6.3</v>
      </c>
      <c r="AE43" s="88">
        <v>15</v>
      </c>
      <c r="AF43" s="88">
        <v>7.8</v>
      </c>
      <c r="AG43" s="88">
        <v>56.4</v>
      </c>
      <c r="AH43" s="88">
        <v>99.6</v>
      </c>
      <c r="AI43" s="88">
        <v>96.7</v>
      </c>
      <c r="AJ43" s="88">
        <v>100.2</v>
      </c>
      <c r="AK43" s="88">
        <v>95.5</v>
      </c>
      <c r="AL43" s="88">
        <v>108.4</v>
      </c>
      <c r="AM43" s="88">
        <v>539</v>
      </c>
      <c r="AN43" s="88">
        <v>581.2</v>
      </c>
      <c r="AO43" s="88">
        <v>661</v>
      </c>
      <c r="AP43" s="88">
        <v>79.6</v>
      </c>
      <c r="AQ43" s="98">
        <v>42</v>
      </c>
    </row>
    <row r="44" spans="1:43" ht="12.75">
      <c r="A44" s="45">
        <v>3</v>
      </c>
      <c r="B44" s="45">
        <v>42</v>
      </c>
      <c r="C44" s="88">
        <v>357022</v>
      </c>
      <c r="D44" s="88">
        <v>348672</v>
      </c>
      <c r="E44" s="88">
        <v>34.3</v>
      </c>
      <c r="F44" s="88">
        <v>82800121</v>
      </c>
      <c r="G44" s="88">
        <v>233.2</v>
      </c>
      <c r="H44" s="88">
        <v>73.9</v>
      </c>
      <c r="I44" s="88">
        <v>1.6</v>
      </c>
      <c r="J44" s="88">
        <v>24.6</v>
      </c>
      <c r="K44" s="88">
        <v>73.8</v>
      </c>
      <c r="L44" s="88">
        <v>99</v>
      </c>
      <c r="M44" s="88">
        <v>77.9</v>
      </c>
      <c r="N44" s="88">
        <v>82.6</v>
      </c>
      <c r="O44" s="88">
        <v>8.3</v>
      </c>
      <c r="P44" s="88">
        <v>11</v>
      </c>
      <c r="Q44" s="88">
        <v>-0.27</v>
      </c>
      <c r="R44" s="88">
        <v>3.5</v>
      </c>
      <c r="S44" s="88">
        <v>3425956.4708737596</v>
      </c>
      <c r="T44" s="88">
        <v>41376.2254148609</v>
      </c>
      <c r="U44" s="88">
        <v>0.688655309894881</v>
      </c>
      <c r="V44" s="88">
        <v>1571540.60855652</v>
      </c>
      <c r="W44" s="88">
        <v>1774433.19268331</v>
      </c>
      <c r="X44" s="88">
        <v>1600</v>
      </c>
      <c r="Y44" s="88">
        <v>66.9</v>
      </c>
      <c r="Z44" s="88">
        <v>109.2</v>
      </c>
      <c r="AA44" s="88">
        <v>0.9</v>
      </c>
      <c r="AB44" s="88">
        <v>3.7</v>
      </c>
      <c r="AC44" s="88">
        <v>23.8</v>
      </c>
      <c r="AD44" s="88">
        <v>5</v>
      </c>
      <c r="AE44" s="88">
        <v>11.5</v>
      </c>
      <c r="AF44" s="88">
        <v>8.3</v>
      </c>
      <c r="AG44" s="88">
        <v>46.8</v>
      </c>
      <c r="AH44" s="88">
        <v>106.2</v>
      </c>
      <c r="AI44" s="88">
        <v>94.3</v>
      </c>
      <c r="AJ44" s="88">
        <v>107.3</v>
      </c>
      <c r="AK44" s="88">
        <v>97.7</v>
      </c>
      <c r="AL44" s="88">
        <v>0</v>
      </c>
      <c r="AM44" s="88">
        <v>576.8</v>
      </c>
      <c r="AN44" s="88">
        <v>545.4</v>
      </c>
      <c r="AO44" s="88">
        <v>675</v>
      </c>
      <c r="AP44" s="88">
        <v>83</v>
      </c>
      <c r="AQ44" s="98">
        <v>43</v>
      </c>
    </row>
    <row r="45" spans="1:43" ht="12.75">
      <c r="A45" s="45">
        <v>3</v>
      </c>
      <c r="B45" s="45">
        <v>43</v>
      </c>
      <c r="C45" s="88">
        <v>103000</v>
      </c>
      <c r="D45" s="88">
        <v>100250</v>
      </c>
      <c r="E45" s="88">
        <v>0.1</v>
      </c>
      <c r="F45" s="88">
        <v>325867</v>
      </c>
      <c r="G45" s="88">
        <v>3.1</v>
      </c>
      <c r="H45" s="88">
        <v>93.7</v>
      </c>
      <c r="I45" s="88">
        <v>4.8</v>
      </c>
      <c r="J45" s="88">
        <v>22.2</v>
      </c>
      <c r="K45" s="88">
        <v>73</v>
      </c>
      <c r="L45" s="88">
        <v>99</v>
      </c>
      <c r="M45" s="88">
        <v>78.8</v>
      </c>
      <c r="N45" s="88">
        <v>83.3</v>
      </c>
      <c r="O45" s="88">
        <v>13.2</v>
      </c>
      <c r="P45" s="88">
        <v>7</v>
      </c>
      <c r="Q45" s="88">
        <v>0.62</v>
      </c>
      <c r="R45" s="88">
        <v>3.2</v>
      </c>
      <c r="S45" s="88">
        <v>13578.944576427099</v>
      </c>
      <c r="T45" s="88">
        <v>41670.2046430816</v>
      </c>
      <c r="U45" s="88">
        <v>1.39915223580929</v>
      </c>
      <c r="V45" s="88">
        <v>7239.31812259925</v>
      </c>
      <c r="W45" s="88">
        <v>8070.29576979189</v>
      </c>
      <c r="X45" s="88">
        <v>6.5</v>
      </c>
      <c r="Y45" s="88">
        <v>8.5</v>
      </c>
      <c r="Z45" s="88">
        <v>0.0638</v>
      </c>
      <c r="AA45" s="88">
        <v>7.8</v>
      </c>
      <c r="AB45" s="88">
        <v>6</v>
      </c>
      <c r="AC45" s="88">
        <v>14.2</v>
      </c>
      <c r="AD45" s="88">
        <v>4.7</v>
      </c>
      <c r="AE45" s="88">
        <v>11</v>
      </c>
      <c r="AF45" s="88">
        <v>9.8</v>
      </c>
      <c r="AG45" s="88">
        <v>46.5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16.8</v>
      </c>
      <c r="AN45" s="88">
        <v>781.9</v>
      </c>
      <c r="AO45" s="88">
        <v>505</v>
      </c>
      <c r="AP45" s="88">
        <v>95</v>
      </c>
      <c r="AQ45" s="98">
        <v>44</v>
      </c>
    </row>
    <row r="46" spans="1:43" ht="12.75">
      <c r="A46" s="45">
        <v>3</v>
      </c>
      <c r="B46" s="45">
        <v>44</v>
      </c>
      <c r="C46" s="88">
        <v>30528</v>
      </c>
      <c r="D46" s="88">
        <v>30278</v>
      </c>
      <c r="E46" s="88">
        <v>27.3</v>
      </c>
      <c r="F46" s="88">
        <v>11060095</v>
      </c>
      <c r="G46" s="88">
        <v>344.8</v>
      </c>
      <c r="H46" s="88">
        <v>97.5</v>
      </c>
      <c r="I46" s="88">
        <v>2</v>
      </c>
      <c r="J46" s="88">
        <v>25</v>
      </c>
      <c r="K46" s="88">
        <v>73</v>
      </c>
      <c r="L46" s="88">
        <v>99</v>
      </c>
      <c r="M46" s="88">
        <v>76.5</v>
      </c>
      <c r="N46" s="88">
        <v>83</v>
      </c>
      <c r="O46" s="88">
        <v>10</v>
      </c>
      <c r="P46" s="88">
        <v>10.6</v>
      </c>
      <c r="Q46" s="88">
        <v>-0.06</v>
      </c>
      <c r="R46" s="88">
        <v>4.3</v>
      </c>
      <c r="S46" s="88">
        <v>483402.4066458</v>
      </c>
      <c r="T46" s="88">
        <v>43706.8946194224</v>
      </c>
      <c r="U46" s="88">
        <v>-0.281010424135453</v>
      </c>
      <c r="V46" s="88">
        <v>404143.114409531</v>
      </c>
      <c r="W46" s="88">
        <v>409914.715244801</v>
      </c>
      <c r="X46" s="88">
        <v>271.2</v>
      </c>
      <c r="Y46" s="88">
        <v>17.9</v>
      </c>
      <c r="Z46" s="88">
        <v>7.3</v>
      </c>
      <c r="AA46" s="88">
        <v>0.8</v>
      </c>
      <c r="AB46" s="88">
        <v>3.1</v>
      </c>
      <c r="AC46" s="88">
        <v>13.4</v>
      </c>
      <c r="AD46" s="88">
        <v>5.7</v>
      </c>
      <c r="AE46" s="88">
        <v>14.2</v>
      </c>
      <c r="AF46" s="88">
        <v>9.9</v>
      </c>
      <c r="AG46" s="88">
        <v>52.9</v>
      </c>
      <c r="AH46" s="88">
        <v>101</v>
      </c>
      <c r="AI46" s="88">
        <v>95.6</v>
      </c>
      <c r="AJ46" s="88">
        <v>103.5</v>
      </c>
      <c r="AK46" s="88">
        <v>84.4</v>
      </c>
      <c r="AL46" s="88">
        <v>98.6</v>
      </c>
      <c r="AM46" s="88">
        <v>83.4</v>
      </c>
      <c r="AN46" s="88">
        <v>571.6</v>
      </c>
      <c r="AO46" s="88">
        <v>585</v>
      </c>
      <c r="AP46" s="88">
        <v>78</v>
      </c>
      <c r="AQ46" s="98">
        <v>45</v>
      </c>
    </row>
    <row r="47" spans="1:43" ht="12.75">
      <c r="A47" s="45">
        <v>3</v>
      </c>
      <c r="B47" s="45">
        <v>45</v>
      </c>
      <c r="C47" s="88">
        <v>338145</v>
      </c>
      <c r="D47" s="88">
        <v>303815</v>
      </c>
      <c r="E47" s="88">
        <v>7.4</v>
      </c>
      <c r="F47" s="88">
        <v>5408466</v>
      </c>
      <c r="G47" s="88">
        <v>17.3</v>
      </c>
      <c r="H47" s="88">
        <v>83.7</v>
      </c>
      <c r="I47" s="88">
        <v>4.4</v>
      </c>
      <c r="J47" s="88">
        <v>22.6</v>
      </c>
      <c r="K47" s="88">
        <v>73</v>
      </c>
      <c r="L47" s="88">
        <v>100</v>
      </c>
      <c r="M47" s="88">
        <v>75.9</v>
      </c>
      <c r="N47" s="88">
        <v>83</v>
      </c>
      <c r="O47" s="88">
        <v>10.4</v>
      </c>
      <c r="P47" s="88">
        <v>10.3</v>
      </c>
      <c r="Q47" s="88">
        <v>0</v>
      </c>
      <c r="R47" s="88">
        <v>3.4</v>
      </c>
      <c r="S47" s="88">
        <v>247388.64568650798</v>
      </c>
      <c r="T47" s="88">
        <v>45741.0004401447</v>
      </c>
      <c r="U47" s="88">
        <v>-0.826697427501177</v>
      </c>
      <c r="V47" s="88">
        <v>102483.17582877</v>
      </c>
      <c r="W47" s="88">
        <v>100370.862433137</v>
      </c>
      <c r="X47" s="88">
        <v>137.6</v>
      </c>
      <c r="Y47" s="88">
        <v>7.9</v>
      </c>
      <c r="Z47" s="88">
        <v>1.6</v>
      </c>
      <c r="AA47" s="88">
        <v>2.8</v>
      </c>
      <c r="AB47" s="88">
        <v>3.7</v>
      </c>
      <c r="AC47" s="88">
        <v>15.4</v>
      </c>
      <c r="AD47" s="88">
        <v>6.9</v>
      </c>
      <c r="AE47" s="88">
        <v>13.3</v>
      </c>
      <c r="AF47" s="88">
        <v>9.1</v>
      </c>
      <c r="AG47" s="88">
        <v>48.8</v>
      </c>
      <c r="AH47" s="88">
        <v>99.6</v>
      </c>
      <c r="AI47" s="88">
        <v>98.5</v>
      </c>
      <c r="AJ47" s="88">
        <v>101.1</v>
      </c>
      <c r="AK47" s="88">
        <v>86.9</v>
      </c>
      <c r="AL47" s="88">
        <v>103.3</v>
      </c>
      <c r="AM47" s="88">
        <v>76.2</v>
      </c>
      <c r="AN47" s="88">
        <v>611.6</v>
      </c>
      <c r="AO47" s="88">
        <v>679</v>
      </c>
      <c r="AP47" s="88">
        <v>89.4</v>
      </c>
      <c r="AQ47" s="98">
        <v>46</v>
      </c>
    </row>
    <row r="48" spans="1:43" ht="12.75">
      <c r="A48" s="45">
        <v>3</v>
      </c>
      <c r="B48" s="45">
        <v>46</v>
      </c>
      <c r="C48" s="88">
        <v>70273</v>
      </c>
      <c r="D48" s="88">
        <v>68883</v>
      </c>
      <c r="E48" s="88">
        <v>15.8</v>
      </c>
      <c r="F48" s="88">
        <v>457589</v>
      </c>
      <c r="G48" s="88">
        <v>68.6</v>
      </c>
      <c r="H48" s="88">
        <v>62.2</v>
      </c>
      <c r="I48" s="88">
        <v>5</v>
      </c>
      <c r="J48" s="88">
        <v>19</v>
      </c>
      <c r="K48" s="88">
        <v>76</v>
      </c>
      <c r="L48" s="88">
        <v>99</v>
      </c>
      <c r="M48" s="88">
        <v>78.1</v>
      </c>
      <c r="N48" s="88">
        <v>82.7</v>
      </c>
      <c r="O48" s="88">
        <v>15.8</v>
      </c>
      <c r="P48" s="88">
        <v>6.4</v>
      </c>
      <c r="Q48" s="88">
        <v>0.94</v>
      </c>
      <c r="R48" s="88">
        <v>3.8</v>
      </c>
      <c r="S48" s="88">
        <v>210637.733244113</v>
      </c>
      <c r="T48" s="88">
        <v>46032.0797143534</v>
      </c>
      <c r="U48" s="88">
        <v>0.156826568265678</v>
      </c>
      <c r="V48" s="88">
        <v>176013.267681142</v>
      </c>
      <c r="W48" s="88">
        <v>227081.39920354902</v>
      </c>
      <c r="X48" s="88">
        <v>97.9</v>
      </c>
      <c r="Y48" s="88">
        <v>1.4</v>
      </c>
      <c r="Z48" s="88">
        <v>0.193</v>
      </c>
      <c r="AA48" s="88">
        <v>1.6</v>
      </c>
      <c r="AB48" s="88">
        <v>2.9</v>
      </c>
      <c r="AC48" s="88">
        <v>23.4</v>
      </c>
      <c r="AD48" s="88">
        <v>1.6</v>
      </c>
      <c r="AE48" s="88">
        <v>18</v>
      </c>
      <c r="AF48" s="88">
        <v>7.2</v>
      </c>
      <c r="AG48" s="88">
        <v>45.3</v>
      </c>
      <c r="AH48" s="88">
        <v>98.1</v>
      </c>
      <c r="AI48" s="88">
        <v>75.8</v>
      </c>
      <c r="AJ48" s="88">
        <v>98.9</v>
      </c>
      <c r="AK48" s="88">
        <v>94.5</v>
      </c>
      <c r="AL48" s="88">
        <v>0</v>
      </c>
      <c r="AM48" s="88">
        <v>26.5</v>
      </c>
      <c r="AN48" s="88">
        <v>498.7</v>
      </c>
      <c r="AO48" s="88">
        <v>715</v>
      </c>
      <c r="AP48" s="88">
        <v>76.8</v>
      </c>
      <c r="AQ48" s="98">
        <v>47</v>
      </c>
    </row>
    <row r="49" spans="1:43" ht="12.75">
      <c r="A49" s="45">
        <v>3</v>
      </c>
      <c r="B49" s="45">
        <v>47</v>
      </c>
      <c r="C49" s="88">
        <v>41543</v>
      </c>
      <c r="D49" s="88">
        <v>33893</v>
      </c>
      <c r="E49" s="88">
        <v>31.3</v>
      </c>
      <c r="F49" s="88">
        <v>16714018</v>
      </c>
      <c r="G49" s="88">
        <v>493.6</v>
      </c>
      <c r="H49" s="88">
        <v>83.2</v>
      </c>
      <c r="I49" s="88">
        <v>2</v>
      </c>
      <c r="J49" s="88">
        <v>18</v>
      </c>
      <c r="K49" s="88">
        <v>80</v>
      </c>
      <c r="L49" s="88">
        <v>99</v>
      </c>
      <c r="M49" s="88">
        <v>78.8</v>
      </c>
      <c r="N49" s="88">
        <v>83.1</v>
      </c>
      <c r="O49" s="88">
        <v>10.9</v>
      </c>
      <c r="P49" s="88">
        <v>8.4</v>
      </c>
      <c r="Q49" s="88">
        <v>0.25</v>
      </c>
      <c r="R49" s="88">
        <v>3.7</v>
      </c>
      <c r="S49" s="88">
        <v>770066.7189245931</v>
      </c>
      <c r="T49" s="88">
        <v>46073.1057561738</v>
      </c>
      <c r="U49" s="88">
        <v>-1.24717514379037</v>
      </c>
      <c r="V49" s="88">
        <v>613179.909398802</v>
      </c>
      <c r="W49" s="88">
        <v>677871.434433314</v>
      </c>
      <c r="X49" s="88">
        <v>420.4</v>
      </c>
      <c r="Y49" s="88">
        <v>20.3</v>
      </c>
      <c r="Z49" s="88">
        <v>19.7</v>
      </c>
      <c r="AA49" s="88">
        <v>1.7</v>
      </c>
      <c r="AB49" s="88">
        <v>6.8</v>
      </c>
      <c r="AC49" s="88">
        <v>12.6</v>
      </c>
      <c r="AD49" s="88">
        <v>4.9</v>
      </c>
      <c r="AE49" s="88">
        <v>15.8</v>
      </c>
      <c r="AF49" s="88">
        <v>7.4</v>
      </c>
      <c r="AG49" s="88">
        <v>50.8</v>
      </c>
      <c r="AH49" s="88">
        <v>99</v>
      </c>
      <c r="AI49" s="88">
        <v>91.3</v>
      </c>
      <c r="AJ49" s="88">
        <v>102.6</v>
      </c>
      <c r="AK49" s="88">
        <v>87.2</v>
      </c>
      <c r="AL49" s="88">
        <v>102.2</v>
      </c>
      <c r="AM49" s="88">
        <v>108</v>
      </c>
      <c r="AN49" s="88">
        <v>553.6</v>
      </c>
      <c r="AO49" s="88">
        <v>767</v>
      </c>
      <c r="AP49" s="88">
        <v>92.3</v>
      </c>
      <c r="AQ49" s="98">
        <v>48</v>
      </c>
    </row>
    <row r="50" spans="1:43" ht="12.75">
      <c r="A50" s="45">
        <v>3</v>
      </c>
      <c r="B50" s="45">
        <v>48</v>
      </c>
      <c r="C50" s="88">
        <v>83871</v>
      </c>
      <c r="D50" s="88">
        <v>82445</v>
      </c>
      <c r="E50" s="88">
        <v>16.6</v>
      </c>
      <c r="F50" s="88">
        <v>8463948</v>
      </c>
      <c r="G50" s="88">
        <v>99.7</v>
      </c>
      <c r="H50" s="88">
        <v>67.7</v>
      </c>
      <c r="I50" s="88">
        <v>5.5</v>
      </c>
      <c r="J50" s="88">
        <v>27.5</v>
      </c>
      <c r="K50" s="88">
        <v>67</v>
      </c>
      <c r="L50" s="88">
        <v>98</v>
      </c>
      <c r="M50" s="88">
        <v>77</v>
      </c>
      <c r="N50" s="88">
        <v>83</v>
      </c>
      <c r="O50" s="88">
        <v>8.7</v>
      </c>
      <c r="P50" s="88">
        <v>10.2</v>
      </c>
      <c r="Q50" s="88">
        <v>-0.15</v>
      </c>
      <c r="R50" s="88">
        <v>4.3</v>
      </c>
      <c r="S50" s="88">
        <v>394457.53561726597</v>
      </c>
      <c r="T50" s="88">
        <v>46604.437505673</v>
      </c>
      <c r="U50" s="88">
        <v>0.870499679134551</v>
      </c>
      <c r="V50" s="88">
        <v>212924.573321905</v>
      </c>
      <c r="W50" s="88">
        <v>225613.446752282</v>
      </c>
      <c r="X50" s="88">
        <v>216.6</v>
      </c>
      <c r="Y50" s="88">
        <v>11</v>
      </c>
      <c r="Z50" s="88">
        <v>9</v>
      </c>
      <c r="AA50" s="88">
        <v>1.6</v>
      </c>
      <c r="AB50" s="88">
        <v>3.6</v>
      </c>
      <c r="AC50" s="88">
        <v>18.2</v>
      </c>
      <c r="AD50" s="88">
        <v>6.8</v>
      </c>
      <c r="AE50" s="88">
        <v>18.8</v>
      </c>
      <c r="AF50" s="88">
        <v>6.7</v>
      </c>
      <c r="AG50" s="88">
        <v>44.3</v>
      </c>
      <c r="AH50" s="88">
        <v>107.1</v>
      </c>
      <c r="AI50" s="88">
        <v>108.3</v>
      </c>
      <c r="AJ50" s="88">
        <v>106</v>
      </c>
      <c r="AK50" s="88">
        <v>115</v>
      </c>
      <c r="AL50" s="88">
        <v>110.8</v>
      </c>
      <c r="AM50" s="88">
        <v>59.5</v>
      </c>
      <c r="AN50" s="88">
        <v>579.5</v>
      </c>
      <c r="AO50" s="88">
        <v>656</v>
      </c>
      <c r="AP50" s="88">
        <v>79.8</v>
      </c>
      <c r="AQ50" s="98">
        <v>49</v>
      </c>
    </row>
    <row r="51" spans="1:43" ht="12.75">
      <c r="A51" s="45">
        <v>3</v>
      </c>
      <c r="B51" s="45">
        <v>49</v>
      </c>
      <c r="C51" s="88">
        <v>377915</v>
      </c>
      <c r="D51" s="88">
        <v>364485</v>
      </c>
      <c r="E51" s="88">
        <v>11.8</v>
      </c>
      <c r="F51" s="88">
        <v>127249704</v>
      </c>
      <c r="G51" s="88">
        <v>349.1</v>
      </c>
      <c r="H51" s="88">
        <v>91.3</v>
      </c>
      <c r="I51" s="88">
        <v>3.9</v>
      </c>
      <c r="J51" s="88">
        <v>26.2</v>
      </c>
      <c r="K51" s="88">
        <v>69.9</v>
      </c>
      <c r="L51" s="88">
        <v>99</v>
      </c>
      <c r="M51" s="88">
        <v>80.6</v>
      </c>
      <c r="N51" s="88">
        <v>87.4</v>
      </c>
      <c r="O51" s="88">
        <v>8.4</v>
      </c>
      <c r="P51" s="88">
        <v>9.2</v>
      </c>
      <c r="Q51" s="88">
        <v>-0.08</v>
      </c>
      <c r="R51" s="88">
        <v>2.2</v>
      </c>
      <c r="S51" s="88">
        <v>5960180.293677559</v>
      </c>
      <c r="T51" s="88">
        <v>46838.4609655167</v>
      </c>
      <c r="U51" s="88">
        <v>1.94629041029195</v>
      </c>
      <c r="V51" s="88">
        <v>992054.746226309</v>
      </c>
      <c r="W51" s="88">
        <v>873962.927464843</v>
      </c>
      <c r="X51" s="88">
        <v>2500</v>
      </c>
      <c r="Y51" s="88">
        <v>1300</v>
      </c>
      <c r="Z51" s="88">
        <v>24.6</v>
      </c>
      <c r="AA51" s="88">
        <v>1.2</v>
      </c>
      <c r="AB51" s="88">
        <v>2.3</v>
      </c>
      <c r="AC51" s="88">
        <v>18.7</v>
      </c>
      <c r="AD51" s="88">
        <v>5.6</v>
      </c>
      <c r="AE51" s="88">
        <v>13.9</v>
      </c>
      <c r="AF51" s="88">
        <v>10.4</v>
      </c>
      <c r="AG51" s="88">
        <v>47.9</v>
      </c>
      <c r="AH51" s="88">
        <v>97.7</v>
      </c>
      <c r="AI51" s="88">
        <v>101</v>
      </c>
      <c r="AJ51" s="88">
        <v>97.8</v>
      </c>
      <c r="AK51" s="88">
        <v>96.2</v>
      </c>
      <c r="AL51" s="88">
        <v>0</v>
      </c>
      <c r="AM51" s="88">
        <v>1001</v>
      </c>
      <c r="AN51" s="88">
        <v>580.8</v>
      </c>
      <c r="AO51" s="88">
        <v>842</v>
      </c>
      <c r="AP51" s="88">
        <v>76.5</v>
      </c>
      <c r="AQ51" s="98">
        <v>50</v>
      </c>
    </row>
    <row r="52" spans="1:43" ht="12.75">
      <c r="A52" s="45">
        <v>3</v>
      </c>
      <c r="B52" s="45">
        <v>50</v>
      </c>
      <c r="C52" s="88">
        <v>9826675</v>
      </c>
      <c r="D52" s="88">
        <v>9161966</v>
      </c>
      <c r="E52" s="88">
        <v>17.8</v>
      </c>
      <c r="F52" s="88">
        <v>321305965</v>
      </c>
      <c r="G52" s="88">
        <v>34.6</v>
      </c>
      <c r="H52" s="88">
        <v>82.4</v>
      </c>
      <c r="I52" s="88">
        <v>0.7</v>
      </c>
      <c r="J52" s="88">
        <v>20.2</v>
      </c>
      <c r="K52" s="88">
        <v>79.1</v>
      </c>
      <c r="L52" s="88">
        <v>99</v>
      </c>
      <c r="M52" s="88">
        <v>76.1</v>
      </c>
      <c r="N52" s="88">
        <v>81.1</v>
      </c>
      <c r="O52" s="88">
        <v>13.7</v>
      </c>
      <c r="P52" s="88">
        <v>8.4</v>
      </c>
      <c r="Q52" s="88">
        <v>0.53</v>
      </c>
      <c r="R52" s="88">
        <v>6</v>
      </c>
      <c r="S52" s="88">
        <v>16244600</v>
      </c>
      <c r="T52" s="88">
        <v>51163.2459034553</v>
      </c>
      <c r="U52" s="88">
        <v>2.77895883713102</v>
      </c>
      <c r="V52" s="88">
        <v>2743100</v>
      </c>
      <c r="W52" s="88">
        <v>2195900</v>
      </c>
      <c r="X52" s="88">
        <v>3500</v>
      </c>
      <c r="Y52" s="88">
        <v>139.1</v>
      </c>
      <c r="Z52" s="88">
        <v>261.5</v>
      </c>
      <c r="AA52" s="88">
        <v>1.1</v>
      </c>
      <c r="AB52" s="88">
        <v>3.7</v>
      </c>
      <c r="AC52" s="88">
        <v>12.3</v>
      </c>
      <c r="AD52" s="88">
        <v>3.7</v>
      </c>
      <c r="AE52" s="88">
        <v>14.5</v>
      </c>
      <c r="AF52" s="88">
        <v>5.7</v>
      </c>
      <c r="AG52" s="88">
        <v>59</v>
      </c>
      <c r="AH52" s="88">
        <v>107.6</v>
      </c>
      <c r="AI52" s="88">
        <v>112.7</v>
      </c>
      <c r="AJ52" s="88">
        <v>108.2</v>
      </c>
      <c r="AK52" s="88">
        <v>97.7</v>
      </c>
      <c r="AL52" s="88">
        <v>0</v>
      </c>
      <c r="AM52" s="88">
        <v>4100</v>
      </c>
      <c r="AN52" s="88">
        <v>809.3</v>
      </c>
      <c r="AO52" s="88">
        <v>844</v>
      </c>
      <c r="AP52" s="88">
        <v>77.9</v>
      </c>
      <c r="AQ52" s="98">
        <v>51</v>
      </c>
    </row>
    <row r="53" spans="1:43" ht="12.75">
      <c r="A53" s="45">
        <v>3</v>
      </c>
      <c r="B53" s="45">
        <v>51</v>
      </c>
      <c r="C53" s="88">
        <v>697</v>
      </c>
      <c r="D53" s="88">
        <v>687</v>
      </c>
      <c r="E53" s="88">
        <v>0.7</v>
      </c>
      <c r="F53" s="88">
        <v>5303264</v>
      </c>
      <c r="G53" s="88">
        <v>7792.6</v>
      </c>
      <c r="H53" s="88">
        <v>100</v>
      </c>
      <c r="I53" s="88">
        <v>0.1</v>
      </c>
      <c r="J53" s="88">
        <v>19.6</v>
      </c>
      <c r="K53" s="88">
        <v>80.3</v>
      </c>
      <c r="L53" s="88">
        <v>95.9</v>
      </c>
      <c r="M53" s="88">
        <v>81.5</v>
      </c>
      <c r="N53" s="88">
        <v>86.2</v>
      </c>
      <c r="O53" s="88">
        <v>7.7</v>
      </c>
      <c r="P53" s="88">
        <v>3.4</v>
      </c>
      <c r="Q53" s="88">
        <v>0.43</v>
      </c>
      <c r="R53" s="88">
        <v>2.7</v>
      </c>
      <c r="S53" s="88">
        <v>276520.02892897604</v>
      </c>
      <c r="T53" s="88">
        <v>52141.4790832544</v>
      </c>
      <c r="U53" s="88">
        <v>1.31896594079441</v>
      </c>
      <c r="V53" s="88">
        <v>493553.04851931095</v>
      </c>
      <c r="W53" s="88">
        <v>554858.208826392</v>
      </c>
      <c r="X53" s="88">
        <v>37.2</v>
      </c>
      <c r="Y53" s="88">
        <v>237.7</v>
      </c>
      <c r="Z53" s="88">
        <v>4.1</v>
      </c>
      <c r="AA53" s="88">
        <v>0</v>
      </c>
      <c r="AB53" s="88">
        <v>1.7</v>
      </c>
      <c r="AC53" s="88">
        <v>20.7</v>
      </c>
      <c r="AD53" s="88">
        <v>4.4</v>
      </c>
      <c r="AE53" s="88">
        <v>19.5</v>
      </c>
      <c r="AF53" s="88">
        <v>11.5</v>
      </c>
      <c r="AG53" s="88">
        <v>42.2</v>
      </c>
      <c r="AH53" s="88">
        <v>0</v>
      </c>
      <c r="AI53" s="88">
        <v>0</v>
      </c>
      <c r="AJ53" s="88">
        <v>108.1</v>
      </c>
      <c r="AK53" s="88">
        <v>103.5</v>
      </c>
      <c r="AL53" s="88">
        <v>0</v>
      </c>
      <c r="AM53" s="88">
        <v>42.7</v>
      </c>
      <c r="AN53" s="88">
        <v>164.3</v>
      </c>
      <c r="AO53" s="88">
        <v>213</v>
      </c>
      <c r="AP53" s="88">
        <v>75</v>
      </c>
      <c r="AQ53" s="98">
        <v>52</v>
      </c>
    </row>
    <row r="54" spans="1:43" ht="12.75">
      <c r="A54" s="45">
        <v>3</v>
      </c>
      <c r="B54" s="45">
        <v>52</v>
      </c>
      <c r="C54" s="88">
        <v>9984670</v>
      </c>
      <c r="D54" s="88">
        <v>9093507</v>
      </c>
      <c r="E54" s="88">
        <v>5</v>
      </c>
      <c r="F54" s="88">
        <v>34837978</v>
      </c>
      <c r="G54" s="88">
        <v>3.8</v>
      </c>
      <c r="H54" s="88">
        <v>80.7</v>
      </c>
      <c r="I54" s="88">
        <v>2</v>
      </c>
      <c r="J54" s="88">
        <v>22</v>
      </c>
      <c r="K54" s="88">
        <v>76</v>
      </c>
      <c r="L54" s="88">
        <v>99</v>
      </c>
      <c r="M54" s="88">
        <v>78.9</v>
      </c>
      <c r="N54" s="88">
        <v>84.2</v>
      </c>
      <c r="O54" s="88">
        <v>10.3</v>
      </c>
      <c r="P54" s="88">
        <v>8.1</v>
      </c>
      <c r="Q54" s="88">
        <v>0.22</v>
      </c>
      <c r="R54" s="88">
        <v>4.9</v>
      </c>
      <c r="S54" s="88">
        <v>1821445.4495621999</v>
      </c>
      <c r="T54" s="88">
        <v>52283.3285434132</v>
      </c>
      <c r="U54" s="88">
        <v>1.7089903528317</v>
      </c>
      <c r="V54" s="88">
        <v>583302.460936318</v>
      </c>
      <c r="W54" s="88">
        <v>547061.044130658</v>
      </c>
      <c r="X54" s="88">
        <v>747.8</v>
      </c>
      <c r="Y54" s="88">
        <v>65.7</v>
      </c>
      <c r="Z54" s="88">
        <v>0.109</v>
      </c>
      <c r="AA54" s="88">
        <v>1.5</v>
      </c>
      <c r="AB54" s="88">
        <v>8.9</v>
      </c>
      <c r="AC54" s="88">
        <v>10.8</v>
      </c>
      <c r="AD54" s="88">
        <v>7.6</v>
      </c>
      <c r="AE54" s="88">
        <v>13</v>
      </c>
      <c r="AF54" s="88">
        <v>7.5</v>
      </c>
      <c r="AG54" s="88">
        <v>50.7</v>
      </c>
      <c r="AH54" s="88">
        <v>105</v>
      </c>
      <c r="AI54" s="88">
        <v>105.6</v>
      </c>
      <c r="AJ54" s="88">
        <v>104.9</v>
      </c>
      <c r="AK54" s="88">
        <v>103.1</v>
      </c>
      <c r="AL54" s="88">
        <v>105.4</v>
      </c>
      <c r="AM54" s="88">
        <v>580.6</v>
      </c>
      <c r="AN54" s="88">
        <v>620.9</v>
      </c>
      <c r="AO54" s="88">
        <v>731</v>
      </c>
      <c r="AP54" s="88">
        <v>83</v>
      </c>
      <c r="AQ54" s="98">
        <v>53</v>
      </c>
    </row>
    <row r="55" spans="1:43" ht="12.75">
      <c r="A55" s="45">
        <v>3</v>
      </c>
      <c r="B55" s="45">
        <v>53</v>
      </c>
      <c r="C55" s="88">
        <v>450295</v>
      </c>
      <c r="D55" s="88">
        <v>410335</v>
      </c>
      <c r="E55" s="88">
        <v>6.4</v>
      </c>
      <c r="F55" s="88">
        <v>9511313</v>
      </c>
      <c r="G55" s="88">
        <v>22.2</v>
      </c>
      <c r="H55" s="88">
        <v>85.2</v>
      </c>
      <c r="I55" s="88">
        <v>1.1</v>
      </c>
      <c r="J55" s="88">
        <v>28.2</v>
      </c>
      <c r="K55" s="88">
        <v>70.7</v>
      </c>
      <c r="L55" s="88">
        <v>99</v>
      </c>
      <c r="M55" s="88">
        <v>78.9</v>
      </c>
      <c r="N55" s="88">
        <v>83.6</v>
      </c>
      <c r="O55" s="88">
        <v>10.2</v>
      </c>
      <c r="P55" s="88">
        <v>10.2</v>
      </c>
      <c r="Q55" s="88">
        <v>0</v>
      </c>
      <c r="R55" s="88">
        <v>2.7</v>
      </c>
      <c r="S55" s="88">
        <v>523804.384713</v>
      </c>
      <c r="T55" s="88">
        <v>55071.721928718</v>
      </c>
      <c r="U55" s="88">
        <v>0.953844022484662</v>
      </c>
      <c r="V55" s="88">
        <v>223816.303504334</v>
      </c>
      <c r="W55" s="88">
        <v>254229.516560786</v>
      </c>
      <c r="X55" s="88">
        <v>277.1</v>
      </c>
      <c r="Y55" s="88">
        <v>44</v>
      </c>
      <c r="Z55" s="88">
        <v>4.04</v>
      </c>
      <c r="AA55" s="88">
        <v>1.6</v>
      </c>
      <c r="AB55" s="88">
        <v>4.2</v>
      </c>
      <c r="AC55" s="88">
        <v>15.7</v>
      </c>
      <c r="AD55" s="88">
        <v>5.3</v>
      </c>
      <c r="AE55" s="88">
        <v>12.8</v>
      </c>
      <c r="AF55" s="88">
        <v>10.2</v>
      </c>
      <c r="AG55" s="88">
        <v>50.2</v>
      </c>
      <c r="AH55" s="88">
        <v>100.5</v>
      </c>
      <c r="AI55" s="88">
        <v>106.5</v>
      </c>
      <c r="AJ55" s="88">
        <v>98.1</v>
      </c>
      <c r="AK55" s="88">
        <v>111.4</v>
      </c>
      <c r="AL55" s="88">
        <v>0</v>
      </c>
      <c r="AM55" s="88">
        <v>147.8</v>
      </c>
      <c r="AN55" s="88">
        <v>533</v>
      </c>
      <c r="AO55" s="88">
        <v>551</v>
      </c>
      <c r="AP55" s="88">
        <v>91</v>
      </c>
      <c r="AQ55" s="98">
        <v>54</v>
      </c>
    </row>
    <row r="56" spans="1:43" ht="12.75">
      <c r="A56" s="45">
        <v>3</v>
      </c>
      <c r="B56" s="45">
        <v>54</v>
      </c>
      <c r="C56" s="88">
        <v>43094</v>
      </c>
      <c r="D56" s="88">
        <v>42434</v>
      </c>
      <c r="E56" s="88">
        <v>57.3</v>
      </c>
      <c r="F56" s="88">
        <v>559776</v>
      </c>
      <c r="G56" s="88">
        <v>130.6</v>
      </c>
      <c r="H56" s="88">
        <v>86.9</v>
      </c>
      <c r="I56" s="88">
        <v>2.6</v>
      </c>
      <c r="J56" s="88">
        <v>20.3</v>
      </c>
      <c r="K56" s="88">
        <v>77.1</v>
      </c>
      <c r="L56" s="88">
        <v>99</v>
      </c>
      <c r="M56" s="88">
        <v>76.4</v>
      </c>
      <c r="N56" s="88">
        <v>81.3</v>
      </c>
      <c r="O56" s="88">
        <v>10.2</v>
      </c>
      <c r="P56" s="88">
        <v>10.2</v>
      </c>
      <c r="Q56" s="88">
        <v>0</v>
      </c>
      <c r="R56" s="88">
        <v>4.2</v>
      </c>
      <c r="S56" s="88">
        <v>314888.68417946505</v>
      </c>
      <c r="T56" s="88">
        <v>56252.6232241941</v>
      </c>
      <c r="U56" s="88">
        <v>-0.376591942278559</v>
      </c>
      <c r="V56" s="88">
        <v>155600.311859186</v>
      </c>
      <c r="W56" s="88">
        <v>171214.361400124</v>
      </c>
      <c r="X56" s="88">
        <v>127.5</v>
      </c>
      <c r="Y56" s="88">
        <v>81.7</v>
      </c>
      <c r="Z56" s="88">
        <v>2.1</v>
      </c>
      <c r="AA56" s="88">
        <v>1.4</v>
      </c>
      <c r="AB56" s="88">
        <v>6</v>
      </c>
      <c r="AC56" s="88">
        <v>10.7</v>
      </c>
      <c r="AD56" s="88">
        <v>4.7</v>
      </c>
      <c r="AE56" s="88">
        <v>15.5</v>
      </c>
      <c r="AF56" s="88">
        <v>8.6</v>
      </c>
      <c r="AG56" s="88">
        <v>53.1</v>
      </c>
      <c r="AH56" s="88">
        <v>101.9</v>
      </c>
      <c r="AI56" s="88">
        <v>87.5</v>
      </c>
      <c r="AJ56" s="88">
        <v>106.6</v>
      </c>
      <c r="AK56" s="88">
        <v>89</v>
      </c>
      <c r="AL56" s="88">
        <v>0</v>
      </c>
      <c r="AM56" s="88">
        <v>36.4</v>
      </c>
      <c r="AN56" s="88">
        <v>480.4</v>
      </c>
      <c r="AO56" s="88">
        <v>975</v>
      </c>
      <c r="AP56" s="88">
        <v>90</v>
      </c>
      <c r="AQ56" s="98">
        <v>55</v>
      </c>
    </row>
    <row r="57" spans="1:43" ht="12.75">
      <c r="A57" s="45">
        <v>3</v>
      </c>
      <c r="B57" s="45">
        <v>55</v>
      </c>
      <c r="C57" s="88">
        <v>41277</v>
      </c>
      <c r="D57" s="88">
        <v>39997</v>
      </c>
      <c r="E57" s="88">
        <v>10.2</v>
      </c>
      <c r="F57" s="88">
        <v>8034055</v>
      </c>
      <c r="G57" s="88">
        <v>198.2</v>
      </c>
      <c r="H57" s="88">
        <v>73.7</v>
      </c>
      <c r="I57" s="88">
        <v>3.4</v>
      </c>
      <c r="J57" s="88">
        <v>23.4</v>
      </c>
      <c r="K57" s="88">
        <v>73.2</v>
      </c>
      <c r="L57" s="88">
        <v>99</v>
      </c>
      <c r="M57" s="88">
        <v>79.9</v>
      </c>
      <c r="N57" s="88">
        <v>84.6</v>
      </c>
      <c r="O57" s="88">
        <v>10.4</v>
      </c>
      <c r="P57" s="88">
        <v>8.1</v>
      </c>
      <c r="Q57" s="88">
        <v>0.24</v>
      </c>
      <c r="R57" s="88">
        <v>3.9</v>
      </c>
      <c r="S57" s="88">
        <v>631183.475907878</v>
      </c>
      <c r="T57" s="88">
        <v>78923.5945221537</v>
      </c>
      <c r="U57" s="88">
        <v>1.04909345787478</v>
      </c>
      <c r="V57" s="88">
        <v>264241.614533879</v>
      </c>
      <c r="W57" s="88">
        <v>330099.097865888</v>
      </c>
      <c r="X57" s="88">
        <v>214.5</v>
      </c>
      <c r="Y57" s="88">
        <v>279.4</v>
      </c>
      <c r="Z57" s="88">
        <v>33.4</v>
      </c>
      <c r="AA57" s="88">
        <v>0.7</v>
      </c>
      <c r="AB57" s="88">
        <v>2.3</v>
      </c>
      <c r="AC57" s="88">
        <v>19</v>
      </c>
      <c r="AD57" s="88">
        <v>5.5</v>
      </c>
      <c r="AE57" s="88">
        <v>17.8</v>
      </c>
      <c r="AF57" s="88">
        <v>8.2</v>
      </c>
      <c r="AG57" s="88">
        <v>46.5</v>
      </c>
      <c r="AH57" s="88">
        <v>105.1</v>
      </c>
      <c r="AI57" s="88">
        <v>95.6</v>
      </c>
      <c r="AJ57" s="88">
        <v>105.3</v>
      </c>
      <c r="AK57" s="88">
        <v>103.3</v>
      </c>
      <c r="AL57" s="88">
        <v>0</v>
      </c>
      <c r="AM57" s="88">
        <v>64</v>
      </c>
      <c r="AN57" s="88">
        <v>577.1</v>
      </c>
      <c r="AO57" s="88">
        <v>594</v>
      </c>
      <c r="AP57" s="88">
        <v>85.2</v>
      </c>
      <c r="AQ57" s="98">
        <v>56</v>
      </c>
    </row>
    <row r="58" spans="1:43" ht="12.75">
      <c r="A58" s="45">
        <v>3</v>
      </c>
      <c r="B58" s="45">
        <v>56</v>
      </c>
      <c r="C58" s="88">
        <v>323802</v>
      </c>
      <c r="D58" s="88">
        <v>304282</v>
      </c>
      <c r="E58" s="88">
        <v>2.7</v>
      </c>
      <c r="F58" s="88">
        <v>4993875</v>
      </c>
      <c r="G58" s="88">
        <v>15.5</v>
      </c>
      <c r="H58" s="88">
        <v>79.4</v>
      </c>
      <c r="I58" s="88">
        <v>2.9</v>
      </c>
      <c r="J58" s="88">
        <v>21.1</v>
      </c>
      <c r="K58" s="88">
        <v>76</v>
      </c>
      <c r="L58" s="88">
        <v>100</v>
      </c>
      <c r="M58" s="88">
        <v>77.7</v>
      </c>
      <c r="N58" s="88">
        <v>83.1</v>
      </c>
      <c r="O58" s="88">
        <v>10.8</v>
      </c>
      <c r="P58" s="88">
        <v>9.2</v>
      </c>
      <c r="Q58" s="88">
        <v>0.16</v>
      </c>
      <c r="R58" s="88">
        <v>3.5</v>
      </c>
      <c r="S58" s="88">
        <v>499667.211001289</v>
      </c>
      <c r="T58" s="88">
        <v>100056.010813504</v>
      </c>
      <c r="U58" s="88">
        <v>3.09129766128926</v>
      </c>
      <c r="V58" s="88">
        <v>137307.262569832</v>
      </c>
      <c r="W58" s="88">
        <v>203347.48603352</v>
      </c>
      <c r="X58" s="88">
        <v>209.5</v>
      </c>
      <c r="Y58" s="88">
        <v>49.4</v>
      </c>
      <c r="Z58" s="88">
        <v>0</v>
      </c>
      <c r="AA58" s="88">
        <v>1.2</v>
      </c>
      <c r="AB58" s="88">
        <v>28.9</v>
      </c>
      <c r="AC58" s="88">
        <v>7.7</v>
      </c>
      <c r="AD58" s="88">
        <v>5.9</v>
      </c>
      <c r="AE58" s="88">
        <v>8.5</v>
      </c>
      <c r="AF58" s="88">
        <v>7.6</v>
      </c>
      <c r="AG58" s="88">
        <v>40.2</v>
      </c>
      <c r="AH58" s="88">
        <v>96.7</v>
      </c>
      <c r="AI58" s="88">
        <v>92</v>
      </c>
      <c r="AJ58" s="88">
        <v>103.7</v>
      </c>
      <c r="AK58" s="88">
        <v>119.3</v>
      </c>
      <c r="AL58" s="88">
        <v>0</v>
      </c>
      <c r="AM58" s="88">
        <v>122.2</v>
      </c>
      <c r="AN58" s="88">
        <v>601</v>
      </c>
      <c r="AO58" s="88">
        <v>1554</v>
      </c>
      <c r="AP58" s="88">
        <v>94</v>
      </c>
      <c r="AQ58" s="98">
        <v>57</v>
      </c>
    </row>
    <row r="59" spans="1:43" ht="12.75">
      <c r="A59" s="45">
        <v>3</v>
      </c>
      <c r="B59" s="45">
        <v>57</v>
      </c>
      <c r="C59" s="88">
        <v>2586</v>
      </c>
      <c r="D59" s="88">
        <v>2586</v>
      </c>
      <c r="E59" s="88">
        <v>23.9</v>
      </c>
      <c r="F59" s="88">
        <v>523744</v>
      </c>
      <c r="G59" s="88">
        <v>196.9</v>
      </c>
      <c r="H59" s="88">
        <v>85.4</v>
      </c>
      <c r="I59" s="88">
        <v>2.2</v>
      </c>
      <c r="J59" s="88">
        <v>17.2</v>
      </c>
      <c r="K59" s="88">
        <v>80.6</v>
      </c>
      <c r="L59" s="88">
        <v>100</v>
      </c>
      <c r="M59" s="88">
        <v>76.5</v>
      </c>
      <c r="N59" s="88">
        <v>83.2</v>
      </c>
      <c r="O59" s="88">
        <v>11.7</v>
      </c>
      <c r="P59" s="88">
        <v>8.5</v>
      </c>
      <c r="Q59" s="88">
        <v>0.32</v>
      </c>
      <c r="R59" s="88">
        <v>4.4</v>
      </c>
      <c r="S59" s="88">
        <v>55143.4573303577</v>
      </c>
      <c r="T59" s="88">
        <v>105287.04353722</v>
      </c>
      <c r="U59" s="88">
        <v>-0.175722682019908</v>
      </c>
      <c r="V59" s="88">
        <v>81703.6140147688</v>
      </c>
      <c r="W59" s="88">
        <v>97762.33527023261</v>
      </c>
      <c r="X59" s="88">
        <v>25.5</v>
      </c>
      <c r="Y59" s="88">
        <v>0.9005</v>
      </c>
      <c r="Z59" s="88">
        <v>0.072</v>
      </c>
      <c r="AA59" s="88">
        <v>0.3</v>
      </c>
      <c r="AB59" s="88">
        <v>1.5</v>
      </c>
      <c r="AC59" s="88">
        <v>5.3</v>
      </c>
      <c r="AD59" s="88">
        <v>6.2</v>
      </c>
      <c r="AE59" s="88">
        <v>13.4</v>
      </c>
      <c r="AF59" s="88">
        <v>10.8</v>
      </c>
      <c r="AG59" s="88">
        <v>62.5</v>
      </c>
      <c r="AH59" s="88">
        <v>97.8</v>
      </c>
      <c r="AI59" s="88">
        <v>110.6</v>
      </c>
      <c r="AJ59" s="88">
        <v>98.5</v>
      </c>
      <c r="AK59" s="88">
        <v>88.9</v>
      </c>
      <c r="AL59" s="88">
        <v>0</v>
      </c>
      <c r="AM59" s="88">
        <v>2.5</v>
      </c>
      <c r="AN59" s="88">
        <v>753.4</v>
      </c>
      <c r="AO59" s="88">
        <v>605</v>
      </c>
      <c r="AP59" s="88">
        <v>90.9</v>
      </c>
      <c r="AQ59" s="98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Lyudmyla</cp:lastModifiedBy>
  <cp:lastPrinted>2014-10-09T07:43:23Z</cp:lastPrinted>
  <dcterms:created xsi:type="dcterms:W3CDTF">2014-10-08T12:11:22Z</dcterms:created>
  <dcterms:modified xsi:type="dcterms:W3CDTF">2023-10-26T08:16:18Z</dcterms:modified>
  <cp:category/>
  <cp:version/>
  <cp:contentType/>
  <cp:contentStatus/>
</cp:coreProperties>
</file>